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\Desgin\مقالات سایت\فایل های اکسل اموزشی\طراحی برنامه حسابداری در اکسل\"/>
    </mc:Choice>
  </mc:AlternateContent>
  <xr:revisionPtr revIDLastSave="0" documentId="13_ncr:1_{81D7749C-BDCF-4787-BEC1-762424D31F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6" r:id="rId1"/>
    <sheet name="دفتر روزنامه" sheetId="1" r:id="rId2"/>
    <sheet name="سرفصل حساب" sheetId="17" r:id="rId3"/>
    <sheet name="دفتر کل" sheetId="13" r:id="rId4"/>
    <sheet name="ترازنامه" sheetId="14" r:id="rId5"/>
    <sheet name="صورت سود زیان" sheetId="15" r:id="rId6"/>
    <sheet name="Sheet4" sheetId="7" state="hidden" r:id="rId7"/>
  </sheets>
  <definedNames>
    <definedName name="_xlnm._FilterDatabase" localSheetId="1" hidden="1">'دفتر روزنامه'!$A$1:$J$281</definedName>
    <definedName name="bd">'دفتر روزنامه'!$G$2:$G$281</definedName>
    <definedName name="bs">'دفتر روزنامه'!$H$2:$H$281</definedName>
    <definedName name="ck">'دفتر روزنامه'!$E$2:$E$281</definedName>
    <definedName name="coding">'سرفصل حساب'!$A$2:$B$27</definedName>
    <definedName name="ct">'دفتر روزنامه'!$D$2:$D$281</definedName>
    <definedName name="list">'سرفصل حساب'!$A$2:$A$27</definedName>
  </definedNames>
  <calcPr calcId="181029"/>
</workbook>
</file>

<file path=xl/calcChain.xml><?xml version="1.0" encoding="utf-8"?>
<calcChain xmlns="http://schemas.openxmlformats.org/spreadsheetml/2006/main">
  <c r="D9" i="14" l="1"/>
  <c r="I3" i="13" l="1"/>
  <c r="E281" i="1" l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E9" i="15" l="1"/>
  <c r="E7" i="15"/>
  <c r="E5" i="15"/>
  <c r="D10" i="14"/>
  <c r="D11" i="14" s="1"/>
  <c r="E4" i="15"/>
  <c r="E6" i="15" s="1"/>
  <c r="E8" i="15" s="1"/>
  <c r="I5" i="14"/>
  <c r="D14" i="14"/>
  <c r="L11" i="14"/>
  <c r="D12" i="14"/>
  <c r="L5" i="14"/>
  <c r="I11" i="14"/>
  <c r="I4" i="13"/>
  <c r="F4" i="13"/>
  <c r="E10" i="15" l="1"/>
  <c r="I19" i="14"/>
  <c r="F9" i="13"/>
  <c r="D13" i="14"/>
  <c r="D15" i="14" s="1"/>
  <c r="L14" i="14" s="1"/>
  <c r="L19" i="14" s="1"/>
  <c r="I9" i="13"/>
  <c r="I21" i="14" l="1"/>
</calcChain>
</file>

<file path=xl/sharedStrings.xml><?xml version="1.0" encoding="utf-8"?>
<sst xmlns="http://schemas.openxmlformats.org/spreadsheetml/2006/main" count="1016" uniqueCount="210">
  <si>
    <t>سند</t>
  </si>
  <si>
    <t>تاريخ</t>
  </si>
  <si>
    <t>سرفصل</t>
  </si>
  <si>
    <t>شرح کل</t>
  </si>
  <si>
    <t>بدهکار</t>
  </si>
  <si>
    <t>بستانکار</t>
  </si>
  <si>
    <t>شرح سرفصل</t>
  </si>
  <si>
    <t>شرح آرتيکل</t>
  </si>
  <si>
    <t>1378/06/01</t>
  </si>
  <si>
    <t>وجوه نقد</t>
  </si>
  <si>
    <t>سرمايه اوليه</t>
  </si>
  <si>
    <t>سرمايه</t>
  </si>
  <si>
    <t>پيش پرداختها</t>
  </si>
  <si>
    <t>پيش پرداخت اجاره</t>
  </si>
  <si>
    <t>پيش پرداخت نقدي</t>
  </si>
  <si>
    <t>1378/06/05</t>
  </si>
  <si>
    <t>دارائي ثابت</t>
  </si>
  <si>
    <t>اثاثه</t>
  </si>
  <si>
    <t>خريد نسيه اثاثه</t>
  </si>
  <si>
    <t>حساب ها و اسناد پرداختني تجاري</t>
  </si>
  <si>
    <t>بستانکاران تجاري</t>
  </si>
  <si>
    <t>خريد نسيه اثاثه در قبال صدور سفته</t>
  </si>
  <si>
    <t>1378/06/07</t>
  </si>
  <si>
    <t>ماشين آلات</t>
  </si>
  <si>
    <t>ورود سرمايه</t>
  </si>
  <si>
    <t>1378/06/09</t>
  </si>
  <si>
    <t>هزينه هاي متفرقه</t>
  </si>
  <si>
    <t>هرينه در قبال صدور سفته</t>
  </si>
  <si>
    <t>اسناد پرداختني تجاري</t>
  </si>
  <si>
    <t>هزينه در قبال صدور سفته</t>
  </si>
  <si>
    <t>1378/06/10</t>
  </si>
  <si>
    <t>ملزومات</t>
  </si>
  <si>
    <t>ملزومات نسيه</t>
  </si>
  <si>
    <t>1378/06/12</t>
  </si>
  <si>
    <t>هزينه آگهي</t>
  </si>
  <si>
    <t>آگهي نسيه</t>
  </si>
  <si>
    <t>1378/06/15</t>
  </si>
  <si>
    <t>وسائط نقليه</t>
  </si>
  <si>
    <t>1378/06/16</t>
  </si>
  <si>
    <t>پرداخت بدهي</t>
  </si>
  <si>
    <t>1378/06/17</t>
  </si>
  <si>
    <t>1378/06/20</t>
  </si>
  <si>
    <t>صندوق مرکزي</t>
  </si>
  <si>
    <t>ايجاد صندوق</t>
  </si>
  <si>
    <t>1378/06/22</t>
  </si>
  <si>
    <t>هزينه نقد</t>
  </si>
  <si>
    <t>1378/06/25</t>
  </si>
  <si>
    <t>دريافت وام</t>
  </si>
  <si>
    <t>وامهاي بلندمدت</t>
  </si>
  <si>
    <t>1378/06/26</t>
  </si>
  <si>
    <t>درامد خدمات</t>
  </si>
  <si>
    <t>1378/06/27</t>
  </si>
  <si>
    <t>هزينه حقوق و دستمزد</t>
  </si>
  <si>
    <t>حقوق بخش اداري</t>
  </si>
  <si>
    <t>پرداخت حقوق کارکنان</t>
  </si>
  <si>
    <t>1378/06/29</t>
  </si>
  <si>
    <t>برداشتها</t>
  </si>
  <si>
    <t>برداشت نقدي</t>
  </si>
  <si>
    <t>1378/06/30</t>
  </si>
  <si>
    <t>هزينه آب برق تلفن</t>
  </si>
  <si>
    <t>پرداخت قبوض</t>
  </si>
  <si>
    <t>1378/07/01</t>
  </si>
  <si>
    <t>ساختمان</t>
  </si>
  <si>
    <t>اخذ پيش دريافت درامد</t>
  </si>
  <si>
    <t>پيش دريافتني ها</t>
  </si>
  <si>
    <t>پيش دريافت درامد</t>
  </si>
  <si>
    <t>ايجاد تنخواه</t>
  </si>
  <si>
    <t>ايحاد تنخواه</t>
  </si>
  <si>
    <t>موجودي مواد و کالا</t>
  </si>
  <si>
    <t>خريد مواد</t>
  </si>
  <si>
    <t>خريدنسيه</t>
  </si>
  <si>
    <t>خريد نسيه</t>
  </si>
  <si>
    <t>1378/07/02</t>
  </si>
  <si>
    <t>حساب ها و اسناد دريافتني تجاري</t>
  </si>
  <si>
    <t>فروش نسيه</t>
  </si>
  <si>
    <t>فروش</t>
  </si>
  <si>
    <t>فروش نقد</t>
  </si>
  <si>
    <t>برداشت نقد</t>
  </si>
  <si>
    <t>درامد نقد</t>
  </si>
  <si>
    <t>1378/07/03</t>
  </si>
  <si>
    <t>هزينه سوخت</t>
  </si>
  <si>
    <t>تاسيسات</t>
  </si>
  <si>
    <t>خريد نقدي تاسيسات</t>
  </si>
  <si>
    <t>هزينه اجاره</t>
  </si>
  <si>
    <t>اصلاح حساب</t>
  </si>
  <si>
    <t>1378/07/04</t>
  </si>
  <si>
    <t>خريد نقد</t>
  </si>
  <si>
    <t>فروش بخشي از اثاثه</t>
  </si>
  <si>
    <t>1378/07/05</t>
  </si>
  <si>
    <t>هزينه کارمزد</t>
  </si>
  <si>
    <t>اصلاح مانده بانک در دفاتر</t>
  </si>
  <si>
    <t>خريد تنخواه</t>
  </si>
  <si>
    <t>1378/07/06</t>
  </si>
  <si>
    <t>پرداخت هزينه توسط تنخواه</t>
  </si>
  <si>
    <t>رداخت هزينه توسط تنخواه</t>
  </si>
  <si>
    <t>برگشت از فروش</t>
  </si>
  <si>
    <t>برگشت از فروش نسيه</t>
  </si>
  <si>
    <t>1378/07/07</t>
  </si>
  <si>
    <t>1378/07/08</t>
  </si>
  <si>
    <t>هزينه حمل</t>
  </si>
  <si>
    <t>هزينه حمل خريد</t>
  </si>
  <si>
    <t>1378/07/09</t>
  </si>
  <si>
    <t>اصلاح پيش دريافت خدمات</t>
  </si>
  <si>
    <t>1378/07/10</t>
  </si>
  <si>
    <t>پرداخت نقدي هزينه</t>
  </si>
  <si>
    <t>1378/07/11</t>
  </si>
  <si>
    <t>دريافت طلب</t>
  </si>
  <si>
    <t>برگشت از فروش نفد</t>
  </si>
  <si>
    <t>برگشت از فروش نقد</t>
  </si>
  <si>
    <t>هزينه تعميرات</t>
  </si>
  <si>
    <t>هزينه تعميرات نقد</t>
  </si>
  <si>
    <t>1378/07/12</t>
  </si>
  <si>
    <t>خريد نقد کالا</t>
  </si>
  <si>
    <t>1378/07/13</t>
  </si>
  <si>
    <t>1378/07/14</t>
  </si>
  <si>
    <t>اسناد دريافتني تجاري</t>
  </si>
  <si>
    <t>1378/07/15</t>
  </si>
  <si>
    <t>اصلاح پيش دريافت درامد</t>
  </si>
  <si>
    <t>1378/07/16</t>
  </si>
  <si>
    <t>کسب درامد</t>
  </si>
  <si>
    <t>ساير درآمدها</t>
  </si>
  <si>
    <t>1378/07/17</t>
  </si>
  <si>
    <t xml:space="preserve">هزينه حمل </t>
  </si>
  <si>
    <t>1378/07/18</t>
  </si>
  <si>
    <t>حقوق پرداختني</t>
  </si>
  <si>
    <t>1378/07/19</t>
  </si>
  <si>
    <t>1378/07/20</t>
  </si>
  <si>
    <t>1378/07/21</t>
  </si>
  <si>
    <t>1378/07/22</t>
  </si>
  <si>
    <t>1378/07/24</t>
  </si>
  <si>
    <t>1378/07/25</t>
  </si>
  <si>
    <t>1378/07/26</t>
  </si>
  <si>
    <t>1378/07/27</t>
  </si>
  <si>
    <t>وصول طلب</t>
  </si>
  <si>
    <t>1378/07/29</t>
  </si>
  <si>
    <t>1378/07/30</t>
  </si>
  <si>
    <t>خريد ملزومات توسط تنخواه</t>
  </si>
  <si>
    <t>پرداحت بدهي</t>
  </si>
  <si>
    <t>خريدنقدي اثاثه</t>
  </si>
  <si>
    <t>گرفتن سفته در قبال طلب</t>
  </si>
  <si>
    <t>تسويه با تنخواه</t>
  </si>
  <si>
    <t>1378/08/01</t>
  </si>
  <si>
    <t>خريد نقدي</t>
  </si>
  <si>
    <t>1378/08/02</t>
  </si>
  <si>
    <t>1378/08/03</t>
  </si>
  <si>
    <t>1378/08/04</t>
  </si>
  <si>
    <t>تحقق درامد</t>
  </si>
  <si>
    <t>1378/08/05</t>
  </si>
  <si>
    <t>1378/08/06</t>
  </si>
  <si>
    <t>زمين</t>
  </si>
  <si>
    <t>خريد نقدي زمين</t>
  </si>
  <si>
    <t>1378/08/09</t>
  </si>
  <si>
    <t>1378/08/10</t>
  </si>
  <si>
    <t>فروش بخشي از ساختمان</t>
  </si>
  <si>
    <t>1378/08/11</t>
  </si>
  <si>
    <t>1378/08/12</t>
  </si>
  <si>
    <t>هزينه استهلاک دارائي ثابت</t>
  </si>
  <si>
    <t>هزينه استهلاک اثاثه</t>
  </si>
  <si>
    <t>ذخيره استهلاک دارائي ثابت</t>
  </si>
  <si>
    <t>استهلاک انباشته اثاثه</t>
  </si>
  <si>
    <t>هزينه استهلاک ماشين الات</t>
  </si>
  <si>
    <t>استهلاک انباشته ماشين آلات</t>
  </si>
  <si>
    <t>1378/08/13</t>
  </si>
  <si>
    <t>هزينه استهلاک وسائط نقليه</t>
  </si>
  <si>
    <t>استهلاک انباشته وسائط نقليه</t>
  </si>
  <si>
    <t>هزينه استهلاک تاسيسات</t>
  </si>
  <si>
    <t>استهلاک انباشته تاسيسات</t>
  </si>
  <si>
    <t>ck</t>
  </si>
  <si>
    <t>ct</t>
  </si>
  <si>
    <t>111</t>
  </si>
  <si>
    <t>511</t>
  </si>
  <si>
    <t>123</t>
  </si>
  <si>
    <t>211</t>
  </si>
  <si>
    <t>320</t>
  </si>
  <si>
    <t>856</t>
  </si>
  <si>
    <t>113</t>
  </si>
  <si>
    <t>855</t>
  </si>
  <si>
    <t>421</t>
  </si>
  <si>
    <t>618</t>
  </si>
  <si>
    <t>832</t>
  </si>
  <si>
    <t>541</t>
  </si>
  <si>
    <t>857</t>
  </si>
  <si>
    <t>331</t>
  </si>
  <si>
    <t>125</t>
  </si>
  <si>
    <t>120</t>
  </si>
  <si>
    <t>611</t>
  </si>
  <si>
    <t>858</t>
  </si>
  <si>
    <t>859</t>
  </si>
  <si>
    <t>860</t>
  </si>
  <si>
    <t>612</t>
  </si>
  <si>
    <t>854</t>
  </si>
  <si>
    <t>861</t>
  </si>
  <si>
    <t>630</t>
  </si>
  <si>
    <t>862</t>
  </si>
  <si>
    <t>221</t>
  </si>
  <si>
    <t>دارای جاری</t>
  </si>
  <si>
    <t>دارایی غیر جاری</t>
  </si>
  <si>
    <t>بدهی جاری</t>
  </si>
  <si>
    <t>بدهی غیر جاری</t>
  </si>
  <si>
    <t>حقوق صاحبان سهام</t>
  </si>
  <si>
    <t>درامد</t>
  </si>
  <si>
    <t>بهای تمام شده</t>
  </si>
  <si>
    <t>سود نا خالص</t>
  </si>
  <si>
    <t>هزینه</t>
  </si>
  <si>
    <t>سود خالص</t>
  </si>
  <si>
    <t xml:space="preserve">سرمایه </t>
  </si>
  <si>
    <t>سرمایه پایان دورهه</t>
  </si>
  <si>
    <t>جمع بدهی و سرمایه</t>
  </si>
  <si>
    <t>سرمایه پایان دوره</t>
  </si>
  <si>
    <t>جمع دارایی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</si>
</sst>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ريال&quot;#,##0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IRANSans"/>
      <family val="1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Nazanin"/>
      <charset val="178"/>
    </font>
    <font>
      <sz val="14"/>
      <color theme="1"/>
      <name val="B Nazanin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8" fillId="0" borderId="10" xfId="0" applyFont="1" applyBorder="1" applyAlignment="1">
      <alignment horizontal="center" vertical="center" shrinkToFit="1"/>
    </xf>
    <xf numFmtId="1" fontId="18" fillId="0" borderId="10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20" fillId="0" borderId="0" xfId="0" applyFont="1"/>
    <xf numFmtId="0" fontId="19" fillId="0" borderId="10" xfId="0" applyFont="1" applyBorder="1"/>
    <xf numFmtId="0" fontId="19" fillId="0" borderId="0" xfId="0" applyFont="1"/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11" xfId="0" applyFont="1" applyBorder="1"/>
    <xf numFmtId="0" fontId="22" fillId="0" borderId="12" xfId="0" applyFont="1" applyBorder="1"/>
    <xf numFmtId="0" fontId="22" fillId="0" borderId="10" xfId="0" applyFont="1" applyBorder="1"/>
    <xf numFmtId="0" fontId="22" fillId="0" borderId="13" xfId="0" applyFont="1" applyBorder="1"/>
    <xf numFmtId="0" fontId="22" fillId="0" borderId="0" xfId="0" applyFont="1"/>
    <xf numFmtId="0" fontId="22" fillId="0" borderId="14" xfId="0" applyFont="1" applyBorder="1"/>
    <xf numFmtId="0" fontId="22" fillId="0" borderId="15" xfId="0" applyFont="1" applyBorder="1"/>
    <xf numFmtId="164" fontId="21" fillId="0" borderId="16" xfId="0" applyNumberFormat="1" applyFont="1" applyBorder="1" applyAlignment="1"/>
    <xf numFmtId="164" fontId="21" fillId="0" borderId="0" xfId="0" applyNumberFormat="1" applyFont="1"/>
    <xf numFmtId="0" fontId="23" fillId="34" borderId="10" xfId="0" applyFont="1" applyFill="1" applyBorder="1" applyAlignment="1">
      <alignment horizontal="center" vertical="center" shrinkToFit="1"/>
    </xf>
    <xf numFmtId="1" fontId="23" fillId="34" borderId="10" xfId="0" applyNumberFormat="1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1" fontId="23" fillId="0" borderId="10" xfId="0" applyNumberFormat="1" applyFont="1" applyBorder="1" applyAlignment="1">
      <alignment horizontal="center" vertical="center" shrinkToFit="1"/>
    </xf>
    <xf numFmtId="0" fontId="23" fillId="0" borderId="10" xfId="0" applyFont="1" applyBorder="1"/>
    <xf numFmtId="0" fontId="18" fillId="0" borderId="2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1" fontId="22" fillId="0" borderId="12" xfId="0" applyNumberFormat="1" applyFont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64" fontId="22" fillId="0" borderId="11" xfId="0" applyNumberFormat="1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164" fontId="22" fillId="0" borderId="13" xfId="0" applyNumberFormat="1" applyFont="1" applyBorder="1" applyAlignment="1">
      <alignment horizontal="center"/>
    </xf>
    <xf numFmtId="164" fontId="22" fillId="34" borderId="20" xfId="0" applyNumberFormat="1" applyFont="1" applyFill="1" applyBorder="1" applyAlignment="1">
      <alignment horizontal="center"/>
    </xf>
    <xf numFmtId="164" fontId="22" fillId="34" borderId="14" xfId="0" applyNumberFormat="1" applyFont="1" applyFill="1" applyBorder="1" applyAlignment="1">
      <alignment horizontal="center"/>
    </xf>
    <xf numFmtId="164" fontId="22" fillId="34" borderId="15" xfId="0" applyNumberFormat="1" applyFont="1" applyFill="1" applyBorder="1" applyAlignment="1">
      <alignment horizontal="center"/>
    </xf>
    <xf numFmtId="164" fontId="22" fillId="34" borderId="11" xfId="0" applyNumberFormat="1" applyFont="1" applyFill="1" applyBorder="1" applyAlignment="1">
      <alignment horizontal="center"/>
    </xf>
    <xf numFmtId="164" fontId="22" fillId="34" borderId="13" xfId="0" applyNumberFormat="1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9" fillId="0" borderId="0" xfId="0" applyFont="1" applyAlignment="1">
      <alignment readingOrder="2"/>
    </xf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583;&#1601;&#1578;&#1585; &#1705;&#1604;'!A1"/><Relationship Id="rId2" Type="http://schemas.openxmlformats.org/officeDocument/2006/relationships/hyperlink" Target="#'&#1587;&#1585;&#1601;&#1589;&#1604; &#1581;&#1587;&#1575;&#1576;'!A1"/><Relationship Id="rId1" Type="http://schemas.openxmlformats.org/officeDocument/2006/relationships/hyperlink" Target="#'&#1583;&#1601;&#1578;&#1585; &#1585;&#1608;&#1586;&#1606;&#1575;&#1605;&#1607;'!A1"/><Relationship Id="rId6" Type="http://schemas.openxmlformats.org/officeDocument/2006/relationships/image" Target="../media/image1.png"/><Relationship Id="rId5" Type="http://schemas.openxmlformats.org/officeDocument/2006/relationships/hyperlink" Target="#'&#1589;&#1608;&#1585;&#1578; &#1587;&#1608;&#1583; &#1586;&#1740;&#1575;&#1606;'!A1"/><Relationship Id="rId4" Type="http://schemas.openxmlformats.org/officeDocument/2006/relationships/hyperlink" Target="#&#1578;&#1585;&#1575;&#1586;&#1606;&#1575;&#1605;&#160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530087</xdr:colOff>
      <xdr:row>4</xdr:row>
      <xdr:rowOff>33131</xdr:rowOff>
    </xdr:from>
    <xdr:to>
      <xdr:col>10</xdr:col>
      <xdr:colOff>505239</xdr:colOff>
      <xdr:row>6</xdr:row>
      <xdr:rowOff>74545</xdr:rowOff>
    </xdr:to>
    <xdr:sp macro="" textlink="">
      <xdr:nvSpPr>
        <xdr:cNvPr id="6" name="Rectangle: Diagonal Corners Snipped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2464E1-F8D2-4782-8E09-877078559624}"/>
            </a:ext>
          </a:extLst>
        </xdr:cNvPr>
        <xdr:cNvSpPr/>
      </xdr:nvSpPr>
      <xdr:spPr>
        <a:xfrm>
          <a:off x="11255907848" y="762001"/>
          <a:ext cx="2037521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دفتر</a:t>
          </a:r>
          <a:r>
            <a:rPr lang="fa-IR" sz="1600" baseline="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 روزنامه</a:t>
          </a:r>
          <a:endParaRPr lang="fa-IR" sz="1600">
            <a:solidFill>
              <a:schemeClr val="tx1"/>
            </a:solidFill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twoCellAnchor>
  <xdr:twoCellAnchor>
    <xdr:from>
      <xdr:col>7</xdr:col>
      <xdr:colOff>510208</xdr:colOff>
      <xdr:row>7</xdr:row>
      <xdr:rowOff>86140</xdr:rowOff>
    </xdr:from>
    <xdr:to>
      <xdr:col>10</xdr:col>
      <xdr:colOff>485360</xdr:colOff>
      <xdr:row>9</xdr:row>
      <xdr:rowOff>127553</xdr:rowOff>
    </xdr:to>
    <xdr:sp macro="" textlink="">
      <xdr:nvSpPr>
        <xdr:cNvPr id="7" name="Rectangle: Diagonal Corners Snipp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14FC55-CC72-4EE9-8034-30467D201F0B}"/>
            </a:ext>
          </a:extLst>
        </xdr:cNvPr>
        <xdr:cNvSpPr/>
      </xdr:nvSpPr>
      <xdr:spPr>
        <a:xfrm>
          <a:off x="11255927727" y="1361662"/>
          <a:ext cx="2037521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سرفصل حساب </a:t>
          </a:r>
        </a:p>
      </xdr:txBody>
    </xdr:sp>
    <xdr:clientData/>
  </xdr:twoCellAnchor>
  <xdr:twoCellAnchor>
    <xdr:from>
      <xdr:col>7</xdr:col>
      <xdr:colOff>490329</xdr:colOff>
      <xdr:row>10</xdr:row>
      <xdr:rowOff>139149</xdr:rowOff>
    </xdr:from>
    <xdr:to>
      <xdr:col>10</xdr:col>
      <xdr:colOff>465481</xdr:colOff>
      <xdr:row>12</xdr:row>
      <xdr:rowOff>180562</xdr:rowOff>
    </xdr:to>
    <xdr:sp macro="" textlink="">
      <xdr:nvSpPr>
        <xdr:cNvPr id="8" name="Rectangle: Diagonal Corners Snipped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2D5D25-84EF-4275-99D3-97F32E57680A}"/>
            </a:ext>
          </a:extLst>
        </xdr:cNvPr>
        <xdr:cNvSpPr/>
      </xdr:nvSpPr>
      <xdr:spPr>
        <a:xfrm>
          <a:off x="11255947606" y="1961323"/>
          <a:ext cx="2037521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دفتر</a:t>
          </a:r>
          <a:r>
            <a:rPr lang="fa-IR" sz="1600" baseline="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 کل</a:t>
          </a:r>
          <a:endParaRPr lang="fa-IR" sz="1600">
            <a:solidFill>
              <a:schemeClr val="tx1"/>
            </a:solidFill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twoCellAnchor>
  <xdr:twoCellAnchor>
    <xdr:from>
      <xdr:col>11</xdr:col>
      <xdr:colOff>347868</xdr:colOff>
      <xdr:row>4</xdr:row>
      <xdr:rowOff>34788</xdr:rowOff>
    </xdr:from>
    <xdr:to>
      <xdr:col>14</xdr:col>
      <xdr:colOff>313079</xdr:colOff>
      <xdr:row>6</xdr:row>
      <xdr:rowOff>76202</xdr:rowOff>
    </xdr:to>
    <xdr:sp macro="" textlink="">
      <xdr:nvSpPr>
        <xdr:cNvPr id="9" name="Rectangle: Diagonal Corners Snipped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383446-714D-497E-A386-6A0159FD2ED5}"/>
            </a:ext>
          </a:extLst>
        </xdr:cNvPr>
        <xdr:cNvSpPr/>
      </xdr:nvSpPr>
      <xdr:spPr>
        <a:xfrm>
          <a:off x="11253350182" y="763658"/>
          <a:ext cx="2027580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ترازنامه</a:t>
          </a:r>
        </a:p>
      </xdr:txBody>
    </xdr:sp>
    <xdr:clientData/>
  </xdr:twoCellAnchor>
  <xdr:twoCellAnchor>
    <xdr:from>
      <xdr:col>11</xdr:col>
      <xdr:colOff>364433</xdr:colOff>
      <xdr:row>7</xdr:row>
      <xdr:rowOff>87797</xdr:rowOff>
    </xdr:from>
    <xdr:to>
      <xdr:col>14</xdr:col>
      <xdr:colOff>293200</xdr:colOff>
      <xdr:row>9</xdr:row>
      <xdr:rowOff>129210</xdr:rowOff>
    </xdr:to>
    <xdr:sp macro="" textlink="">
      <xdr:nvSpPr>
        <xdr:cNvPr id="10" name="Rectangle: Diagonal Corners Snipped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AE7F08E-15F6-4406-B489-A620C82F2336}"/>
            </a:ext>
          </a:extLst>
        </xdr:cNvPr>
        <xdr:cNvSpPr/>
      </xdr:nvSpPr>
      <xdr:spPr>
        <a:xfrm>
          <a:off x="11253370061" y="1363319"/>
          <a:ext cx="1991136" cy="405848"/>
        </a:xfrm>
        <a:prstGeom prst="snip2Diag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>
              <a:solidFill>
                <a:schemeClr val="tx1"/>
              </a:solidFill>
              <a:latin typeface="IRANSans" panose="02040503050201020203" pitchFamily="18" charset="-78"/>
              <a:cs typeface="B Nazanin" panose="00000400000000000000" pitchFamily="2" charset="-78"/>
            </a:rPr>
            <a:t>صورتحساب سود زیان</a:t>
          </a:r>
        </a:p>
      </xdr:txBody>
    </xdr:sp>
    <xdr:clientData/>
  </xdr:twoCellAnchor>
  <xdr:twoCellAnchor editAs="oneCell">
    <xdr:from>
      <xdr:col>2</xdr:col>
      <xdr:colOff>260074</xdr:colOff>
      <xdr:row>0</xdr:row>
      <xdr:rowOff>0</xdr:rowOff>
    </xdr:from>
    <xdr:to>
      <xdr:col>6</xdr:col>
      <xdr:colOff>414129</xdr:colOff>
      <xdr:row>16</xdr:row>
      <xdr:rowOff>55379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24AAEA6-5055-4B10-ACAE-5B664D75D4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1" t="9242" r="6788" b="11912"/>
        <a:stretch/>
      </xdr:blipFill>
      <xdr:spPr>
        <a:xfrm>
          <a:off x="9983614671" y="0"/>
          <a:ext cx="2592455" cy="3023866"/>
        </a:xfrm>
        <a:prstGeom prst="rect">
          <a:avLst/>
        </a:prstGeom>
      </xdr:spPr>
    </xdr:pic>
    <xdr:clientData/>
  </xdr:twoCellAnchor>
  <xdr:twoCellAnchor>
    <xdr:from>
      <xdr:col>1</xdr:col>
      <xdr:colOff>199445</xdr:colOff>
      <xdr:row>18</xdr:row>
      <xdr:rowOff>135833</xdr:rowOff>
    </xdr:from>
    <xdr:to>
      <xdr:col>1</xdr:col>
      <xdr:colOff>245164</xdr:colOff>
      <xdr:row>18</xdr:row>
      <xdr:rowOff>181552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C2922FD4-5CF3-4C5C-9EC0-D6F0BCD3BAF4}"/>
            </a:ext>
          </a:extLst>
        </xdr:cNvPr>
        <xdr:cNvSpPr txBox="1"/>
      </xdr:nvSpPr>
      <xdr:spPr>
        <a:xfrm flipH="1">
          <a:off x="9986831636" y="3475381"/>
          <a:ext cx="45719" cy="4571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endParaRPr lang="fa-IR" sz="1600" b="1">
            <a:latin typeface="IRANSans Black" panose="020B0506030804020204" pitchFamily="34" charset="-78"/>
            <a:cs typeface="IRANSans Black" panose="020B0506030804020204" pitchFamily="34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606987</xdr:colOff>
      <xdr:row>0</xdr:row>
      <xdr:rowOff>150310</xdr:rowOff>
    </xdr:from>
    <xdr:ext cx="1643527" cy="47243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107614966" y="150310"/>
          <a:ext cx="1643527" cy="47243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1"/>
          <a:r>
            <a:rPr lang="fa-IR" sz="2000" b="0" cap="none" spc="0">
              <a:ln w="0"/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دفتر</a:t>
          </a:r>
          <a:r>
            <a:rPr lang="fa-IR" sz="2000" b="0" cap="none" spc="0" baseline="0">
              <a:ln w="0"/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 کل شرکت </a:t>
          </a:r>
          <a:r>
            <a:rPr lang="en-US" sz="2000" b="0" cap="none" spc="0" baseline="0">
              <a:ln w="0"/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X</a:t>
          </a:r>
          <a:endParaRPr lang="en-US" sz="2000" b="0" cap="none" spc="0">
            <a:ln w="0"/>
            <a:solidFill>
              <a:srgbClr val="FF0000"/>
            </a:solidFill>
            <a:effectLst/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1045029</xdr:colOff>
      <xdr:row>0</xdr:row>
      <xdr:rowOff>0</xdr:rowOff>
    </xdr:from>
    <xdr:ext cx="4171950" cy="7005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0727707" y="0"/>
          <a:ext cx="4171950" cy="7005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 rtl="1"/>
          <a:r>
            <a:rPr lang="fa-IR" sz="32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ترازنامه شرکت </a:t>
          </a:r>
          <a:r>
            <a:rPr lang="en-US" sz="32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X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387350</xdr:colOff>
      <xdr:row>0</xdr:row>
      <xdr:rowOff>131260</xdr:rowOff>
    </xdr:from>
    <xdr:ext cx="2660651" cy="43441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984422499" y="131260"/>
          <a:ext cx="2660651" cy="434414"/>
        </a:xfrm>
        <a:prstGeom prst="rect">
          <a:avLst/>
        </a:prstGeom>
        <a:solidFill>
          <a:schemeClr val="bg1"/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a-IR" sz="1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RANSans" panose="02040503050201020203" pitchFamily="18" charset="-78"/>
              <a:cs typeface="B Nazanin" panose="00000400000000000000" pitchFamily="2" charset="-78"/>
            </a:rPr>
            <a:t>صورت</a:t>
          </a:r>
          <a:r>
            <a:rPr lang="fa-IR" sz="1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RANSans" panose="02040503050201020203" pitchFamily="18" charset="-78"/>
              <a:cs typeface="B Nazanin" panose="00000400000000000000" pitchFamily="2" charset="-78"/>
            </a:rPr>
            <a:t> حساب سود زیان</a:t>
          </a:r>
          <a:endParaRPr lang="en-US" sz="1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0E07A-5710-4950-AF8C-F53069D68448}">
  <dimension ref="I2:O14"/>
  <sheetViews>
    <sheetView showGridLines="0" rightToLeft="1" tabSelected="1" topLeftCell="C1" zoomScale="115" zoomScaleNormal="115" workbookViewId="0">
      <selection activeCell="I19" sqref="I19"/>
    </sheetView>
  </sheetViews>
  <sheetFormatPr defaultRowHeight="14.4"/>
  <sheetData>
    <row r="2" spans="9:15">
      <c r="I2" s="48"/>
      <c r="J2" s="48"/>
      <c r="K2" s="48"/>
      <c r="L2" s="48"/>
      <c r="M2" s="48"/>
      <c r="N2" s="48"/>
      <c r="O2" s="48"/>
    </row>
    <row r="3" spans="9:15">
      <c r="I3" s="48"/>
      <c r="J3" s="48"/>
      <c r="K3" s="48"/>
      <c r="L3" s="48"/>
      <c r="M3" s="48"/>
      <c r="N3" s="48"/>
      <c r="O3" s="48"/>
    </row>
    <row r="4" spans="9:15">
      <c r="I4" s="48"/>
      <c r="J4" s="48"/>
      <c r="K4" s="48"/>
      <c r="L4" s="48"/>
      <c r="M4" s="48"/>
      <c r="N4" s="48"/>
      <c r="O4" s="48"/>
    </row>
    <row r="5" spans="9:15">
      <c r="I5" s="48"/>
      <c r="J5" s="48"/>
      <c r="K5" s="48"/>
      <c r="L5" s="48"/>
      <c r="M5" s="48"/>
      <c r="N5" s="48"/>
      <c r="O5" s="48"/>
    </row>
    <row r="6" spans="9:15">
      <c r="I6" s="48"/>
      <c r="J6" s="48"/>
      <c r="K6" s="48"/>
      <c r="L6" s="48"/>
      <c r="M6" s="48"/>
      <c r="N6" s="48"/>
      <c r="O6" s="48"/>
    </row>
    <row r="7" spans="9:15">
      <c r="I7" s="48"/>
      <c r="J7" s="48"/>
      <c r="K7" s="48"/>
      <c r="L7" s="48"/>
      <c r="M7" s="48"/>
      <c r="N7" s="48"/>
      <c r="O7" s="48"/>
    </row>
    <row r="8" spans="9:15">
      <c r="I8" s="48"/>
      <c r="J8" s="48"/>
      <c r="K8" s="48"/>
      <c r="L8" s="48"/>
      <c r="M8" s="48"/>
      <c r="N8" s="48"/>
      <c r="O8" s="48"/>
    </row>
    <row r="9" spans="9:15">
      <c r="I9" s="48"/>
      <c r="J9" s="48"/>
      <c r="K9" s="48"/>
      <c r="L9" s="48"/>
      <c r="M9" s="48"/>
      <c r="N9" s="48"/>
      <c r="O9" s="48"/>
    </row>
    <row r="10" spans="9:15">
      <c r="I10" s="48"/>
      <c r="J10" s="48"/>
      <c r="K10" s="48"/>
      <c r="L10" s="48"/>
      <c r="M10" s="48"/>
      <c r="N10" s="48"/>
      <c r="O10" s="48"/>
    </row>
    <row r="11" spans="9:15">
      <c r="I11" s="48"/>
      <c r="J11" s="48"/>
      <c r="K11" s="48"/>
      <c r="L11" s="48"/>
      <c r="M11" s="48"/>
      <c r="N11" s="48"/>
      <c r="O11" s="48"/>
    </row>
    <row r="12" spans="9:15">
      <c r="I12" s="48"/>
      <c r="J12" s="48"/>
      <c r="K12" s="48"/>
      <c r="L12" s="48"/>
      <c r="M12" s="48"/>
      <c r="N12" s="48"/>
      <c r="O12" s="48"/>
    </row>
    <row r="13" spans="9:15">
      <c r="I13" s="48"/>
      <c r="J13" s="48"/>
      <c r="K13" s="48"/>
      <c r="L13" s="48"/>
      <c r="M13" s="48"/>
      <c r="N13" s="48"/>
      <c r="O13" s="48"/>
    </row>
    <row r="14" spans="9:15">
      <c r="I14" s="48"/>
      <c r="J14" s="48"/>
      <c r="K14" s="48"/>
      <c r="L14" s="48"/>
      <c r="M14" s="48"/>
      <c r="N14" s="48"/>
      <c r="O14" s="4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1"/>
  <sheetViews>
    <sheetView showGridLines="0" rightToLeft="1" zoomScale="80" zoomScaleNormal="80" workbookViewId="0">
      <pane ySplit="1" topLeftCell="A334" activePane="bottomLeft" state="frozen"/>
      <selection pane="bottomLeft"/>
    </sheetView>
  </sheetViews>
  <sheetFormatPr defaultColWidth="9.109375" defaultRowHeight="18"/>
  <cols>
    <col min="1" max="1" width="7" style="1" customWidth="1"/>
    <col min="2" max="2" width="10.77734375" style="2" bestFit="1" customWidth="1"/>
    <col min="3" max="3" width="11" style="2" bestFit="1" customWidth="1"/>
    <col min="4" max="5" width="11" style="2" customWidth="1"/>
    <col min="6" max="6" width="30.77734375" style="2" customWidth="1"/>
    <col min="7" max="7" width="12.88671875" style="2" customWidth="1"/>
    <col min="8" max="8" width="15.33203125" style="2" customWidth="1"/>
    <col min="9" max="9" width="20.88671875" style="2" bestFit="1" customWidth="1"/>
    <col min="10" max="10" width="30" style="2" customWidth="1"/>
    <col min="11" max="16384" width="9.109375" style="3"/>
  </cols>
  <sheetData>
    <row r="1" spans="1:12" s="4" customFormat="1" ht="21.6">
      <c r="A1" s="21" t="s">
        <v>0</v>
      </c>
      <c r="B1" s="22" t="s">
        <v>1</v>
      </c>
      <c r="C1" s="22" t="s">
        <v>2</v>
      </c>
      <c r="D1" s="22" t="s">
        <v>168</v>
      </c>
      <c r="E1" s="22" t="s">
        <v>167</v>
      </c>
      <c r="F1" s="22" t="s">
        <v>3</v>
      </c>
      <c r="G1" s="22" t="s">
        <v>4</v>
      </c>
      <c r="H1" s="22" t="s">
        <v>5</v>
      </c>
      <c r="I1" s="22" t="s">
        <v>6</v>
      </c>
      <c r="J1" s="22" t="s">
        <v>7</v>
      </c>
    </row>
    <row r="2" spans="1:12" ht="21.6">
      <c r="A2" s="23">
        <v>1</v>
      </c>
      <c r="B2" s="24" t="s">
        <v>8</v>
      </c>
      <c r="C2" s="24">
        <v>1110010001</v>
      </c>
      <c r="D2" s="24" t="str">
        <f>LEFT(C2,1)</f>
        <v>1</v>
      </c>
      <c r="E2" s="24" t="str">
        <f>LEFT(C2,3)</f>
        <v>111</v>
      </c>
      <c r="F2" s="24" t="s">
        <v>9</v>
      </c>
      <c r="G2" s="24">
        <v>140000000</v>
      </c>
      <c r="H2" s="24"/>
      <c r="I2" s="24"/>
      <c r="J2" s="24" t="s">
        <v>10</v>
      </c>
      <c r="K2" s="26"/>
      <c r="L2" s="27"/>
    </row>
    <row r="3" spans="1:12" ht="21.6">
      <c r="A3" s="23">
        <v>1</v>
      </c>
      <c r="B3" s="24" t="s">
        <v>8</v>
      </c>
      <c r="C3" s="24">
        <v>511</v>
      </c>
      <c r="D3" s="24" t="str">
        <f t="shared" ref="D3:D66" si="0">LEFT(C3,1)</f>
        <v>5</v>
      </c>
      <c r="E3" s="24" t="str">
        <f t="shared" ref="E3:E66" si="1">LEFT(C3,3)</f>
        <v>511</v>
      </c>
      <c r="F3" s="24" t="s">
        <v>11</v>
      </c>
      <c r="G3" s="24"/>
      <c r="H3" s="24">
        <v>140000000</v>
      </c>
      <c r="I3" s="24" t="s">
        <v>11</v>
      </c>
      <c r="J3" s="24" t="s">
        <v>10</v>
      </c>
    </row>
    <row r="4" spans="1:12" ht="21.6">
      <c r="A4" s="23">
        <v>2</v>
      </c>
      <c r="B4" s="24" t="s">
        <v>8</v>
      </c>
      <c r="C4" s="24">
        <v>123001</v>
      </c>
      <c r="D4" s="24" t="str">
        <f t="shared" si="0"/>
        <v>1</v>
      </c>
      <c r="E4" s="24" t="str">
        <f t="shared" si="1"/>
        <v>123</v>
      </c>
      <c r="F4" s="24" t="s">
        <v>12</v>
      </c>
      <c r="G4" s="24">
        <v>6000000</v>
      </c>
      <c r="H4" s="24"/>
      <c r="I4" s="24" t="s">
        <v>13</v>
      </c>
      <c r="J4" s="24" t="s">
        <v>14</v>
      </c>
    </row>
    <row r="5" spans="1:12" ht="21.6">
      <c r="A5" s="23">
        <v>2</v>
      </c>
      <c r="B5" s="24" t="s">
        <v>8</v>
      </c>
      <c r="C5" s="24">
        <v>1110010001</v>
      </c>
      <c r="D5" s="24" t="str">
        <f t="shared" si="0"/>
        <v>1</v>
      </c>
      <c r="E5" s="24" t="str">
        <f t="shared" si="1"/>
        <v>111</v>
      </c>
      <c r="F5" s="24" t="s">
        <v>9</v>
      </c>
      <c r="G5" s="24"/>
      <c r="H5" s="24">
        <v>6000000</v>
      </c>
      <c r="I5" s="24"/>
      <c r="J5" s="24" t="s">
        <v>14</v>
      </c>
    </row>
    <row r="6" spans="1:12" ht="21.6">
      <c r="A6" s="23">
        <v>3</v>
      </c>
      <c r="B6" s="24" t="s">
        <v>15</v>
      </c>
      <c r="C6" s="24">
        <v>211001</v>
      </c>
      <c r="D6" s="24" t="str">
        <f t="shared" si="0"/>
        <v>2</v>
      </c>
      <c r="E6" s="24" t="str">
        <f t="shared" si="1"/>
        <v>211</v>
      </c>
      <c r="F6" s="24" t="s">
        <v>16</v>
      </c>
      <c r="G6" s="24">
        <v>1000000</v>
      </c>
      <c r="H6" s="24"/>
      <c r="I6" s="24" t="s">
        <v>17</v>
      </c>
      <c r="J6" s="24" t="s">
        <v>18</v>
      </c>
    </row>
    <row r="7" spans="1:12" ht="21.6">
      <c r="A7" s="23">
        <v>3</v>
      </c>
      <c r="B7" s="24" t="s">
        <v>15</v>
      </c>
      <c r="C7" s="24">
        <v>320001</v>
      </c>
      <c r="D7" s="24" t="str">
        <f t="shared" si="0"/>
        <v>3</v>
      </c>
      <c r="E7" s="24" t="str">
        <f t="shared" si="1"/>
        <v>320</v>
      </c>
      <c r="F7" s="24" t="s">
        <v>19</v>
      </c>
      <c r="G7" s="24"/>
      <c r="H7" s="24">
        <v>1000000</v>
      </c>
      <c r="I7" s="24" t="s">
        <v>20</v>
      </c>
      <c r="J7" s="24" t="s">
        <v>21</v>
      </c>
    </row>
    <row r="8" spans="1:12" ht="21.6">
      <c r="A8" s="23">
        <v>4</v>
      </c>
      <c r="B8" s="24" t="s">
        <v>22</v>
      </c>
      <c r="C8" s="24">
        <v>211002</v>
      </c>
      <c r="D8" s="24" t="str">
        <f t="shared" si="0"/>
        <v>2</v>
      </c>
      <c r="E8" s="24" t="str">
        <f t="shared" si="1"/>
        <v>211</v>
      </c>
      <c r="F8" s="24" t="s">
        <v>16</v>
      </c>
      <c r="G8" s="24">
        <v>30000000</v>
      </c>
      <c r="H8" s="24"/>
      <c r="I8" s="24" t="s">
        <v>23</v>
      </c>
      <c r="J8" s="24" t="s">
        <v>24</v>
      </c>
    </row>
    <row r="9" spans="1:12" ht="21.6">
      <c r="A9" s="23">
        <v>4</v>
      </c>
      <c r="B9" s="24" t="s">
        <v>22</v>
      </c>
      <c r="C9" s="24">
        <v>511</v>
      </c>
      <c r="D9" s="24" t="str">
        <f t="shared" si="0"/>
        <v>5</v>
      </c>
      <c r="E9" s="24" t="str">
        <f t="shared" si="1"/>
        <v>511</v>
      </c>
      <c r="F9" s="24" t="s">
        <v>11</v>
      </c>
      <c r="G9" s="24"/>
      <c r="H9" s="24">
        <v>30000000</v>
      </c>
      <c r="I9" s="24" t="s">
        <v>11</v>
      </c>
      <c r="J9" s="24" t="s">
        <v>24</v>
      </c>
    </row>
    <row r="10" spans="1:12" ht="21.6">
      <c r="A10" s="23">
        <v>5</v>
      </c>
      <c r="B10" s="24" t="s">
        <v>25</v>
      </c>
      <c r="C10" s="24">
        <v>856</v>
      </c>
      <c r="D10" s="24" t="str">
        <f t="shared" si="0"/>
        <v>8</v>
      </c>
      <c r="E10" s="24" t="str">
        <f t="shared" si="1"/>
        <v>856</v>
      </c>
      <c r="F10" s="24" t="s">
        <v>26</v>
      </c>
      <c r="G10" s="24">
        <v>1200000</v>
      </c>
      <c r="H10" s="24"/>
      <c r="I10" s="24" t="s">
        <v>26</v>
      </c>
      <c r="J10" s="24" t="s">
        <v>27</v>
      </c>
    </row>
    <row r="11" spans="1:12" ht="21.6">
      <c r="A11" s="23">
        <v>5</v>
      </c>
      <c r="B11" s="24" t="s">
        <v>25</v>
      </c>
      <c r="C11" s="24">
        <v>320002</v>
      </c>
      <c r="D11" s="24" t="str">
        <f t="shared" si="0"/>
        <v>3</v>
      </c>
      <c r="E11" s="24" t="str">
        <f t="shared" si="1"/>
        <v>320</v>
      </c>
      <c r="F11" s="24" t="s">
        <v>19</v>
      </c>
      <c r="G11" s="24"/>
      <c r="H11" s="24">
        <v>1200000</v>
      </c>
      <c r="I11" s="24" t="s">
        <v>28</v>
      </c>
      <c r="J11" s="24" t="s">
        <v>29</v>
      </c>
    </row>
    <row r="12" spans="1:12" ht="21.6">
      <c r="A12" s="23">
        <v>6</v>
      </c>
      <c r="B12" s="24" t="s">
        <v>30</v>
      </c>
      <c r="C12" s="24">
        <v>113</v>
      </c>
      <c r="D12" s="24" t="str">
        <f t="shared" si="0"/>
        <v>1</v>
      </c>
      <c r="E12" s="24" t="str">
        <f t="shared" si="1"/>
        <v>113</v>
      </c>
      <c r="F12" s="24" t="s">
        <v>31</v>
      </c>
      <c r="G12" s="24">
        <v>3700000</v>
      </c>
      <c r="H12" s="24"/>
      <c r="I12" s="24" t="s">
        <v>31</v>
      </c>
      <c r="J12" s="24" t="s">
        <v>32</v>
      </c>
    </row>
    <row r="13" spans="1:12" ht="21.6">
      <c r="A13" s="23">
        <v>6</v>
      </c>
      <c r="B13" s="24" t="s">
        <v>30</v>
      </c>
      <c r="C13" s="24">
        <v>320002</v>
      </c>
      <c r="D13" s="24" t="str">
        <f t="shared" si="0"/>
        <v>3</v>
      </c>
      <c r="E13" s="24" t="str">
        <f t="shared" si="1"/>
        <v>320</v>
      </c>
      <c r="F13" s="24" t="s">
        <v>19</v>
      </c>
      <c r="G13" s="24"/>
      <c r="H13" s="24">
        <v>3700000</v>
      </c>
      <c r="I13" s="24" t="s">
        <v>28</v>
      </c>
      <c r="J13" s="24" t="s">
        <v>32</v>
      </c>
    </row>
    <row r="14" spans="1:12" ht="21.6">
      <c r="A14" s="23">
        <v>7</v>
      </c>
      <c r="B14" s="24" t="s">
        <v>33</v>
      </c>
      <c r="C14" s="24">
        <v>855</v>
      </c>
      <c r="D14" s="24" t="str">
        <f t="shared" si="0"/>
        <v>8</v>
      </c>
      <c r="E14" s="24" t="str">
        <f t="shared" si="1"/>
        <v>855</v>
      </c>
      <c r="F14" s="24" t="s">
        <v>34</v>
      </c>
      <c r="G14" s="24">
        <v>3900000</v>
      </c>
      <c r="H14" s="24"/>
      <c r="I14" s="24" t="s">
        <v>34</v>
      </c>
      <c r="J14" s="24" t="s">
        <v>35</v>
      </c>
    </row>
    <row r="15" spans="1:12" ht="21.6">
      <c r="A15" s="23">
        <v>7</v>
      </c>
      <c r="B15" s="24" t="s">
        <v>33</v>
      </c>
      <c r="C15" s="24">
        <v>320002</v>
      </c>
      <c r="D15" s="24" t="str">
        <f t="shared" si="0"/>
        <v>3</v>
      </c>
      <c r="E15" s="24" t="str">
        <f t="shared" si="1"/>
        <v>320</v>
      </c>
      <c r="F15" s="24" t="s">
        <v>19</v>
      </c>
      <c r="G15" s="24"/>
      <c r="H15" s="24">
        <v>3900000</v>
      </c>
      <c r="I15" s="24" t="s">
        <v>28</v>
      </c>
      <c r="J15" s="24" t="s">
        <v>35</v>
      </c>
    </row>
    <row r="16" spans="1:12" ht="21.6">
      <c r="A16" s="23">
        <v>8</v>
      </c>
      <c r="B16" s="24" t="s">
        <v>36</v>
      </c>
      <c r="C16" s="24">
        <v>211003</v>
      </c>
      <c r="D16" s="24" t="str">
        <f t="shared" si="0"/>
        <v>2</v>
      </c>
      <c r="E16" s="24" t="str">
        <f t="shared" si="1"/>
        <v>211</v>
      </c>
      <c r="F16" s="24" t="s">
        <v>16</v>
      </c>
      <c r="G16" s="24">
        <v>32000000</v>
      </c>
      <c r="H16" s="24"/>
      <c r="I16" s="24" t="s">
        <v>37</v>
      </c>
      <c r="J16" s="24" t="s">
        <v>24</v>
      </c>
    </row>
    <row r="17" spans="1:10" ht="21.6">
      <c r="A17" s="23">
        <v>8</v>
      </c>
      <c r="B17" s="24" t="s">
        <v>36</v>
      </c>
      <c r="C17" s="24">
        <v>511</v>
      </c>
      <c r="D17" s="24" t="str">
        <f t="shared" si="0"/>
        <v>5</v>
      </c>
      <c r="E17" s="24" t="str">
        <f t="shared" si="1"/>
        <v>511</v>
      </c>
      <c r="F17" s="24" t="s">
        <v>11</v>
      </c>
      <c r="G17" s="24"/>
      <c r="H17" s="24">
        <v>32000000</v>
      </c>
      <c r="I17" s="24" t="s">
        <v>11</v>
      </c>
      <c r="J17" s="24" t="s">
        <v>24</v>
      </c>
    </row>
    <row r="18" spans="1:10" ht="21.6">
      <c r="A18" s="23">
        <v>9</v>
      </c>
      <c r="B18" s="24" t="s">
        <v>38</v>
      </c>
      <c r="C18" s="24">
        <v>320001</v>
      </c>
      <c r="D18" s="24" t="str">
        <f t="shared" si="0"/>
        <v>3</v>
      </c>
      <c r="E18" s="24" t="str">
        <f t="shared" si="1"/>
        <v>320</v>
      </c>
      <c r="F18" s="24" t="s">
        <v>19</v>
      </c>
      <c r="G18" s="24">
        <v>1000000</v>
      </c>
      <c r="H18" s="24"/>
      <c r="I18" s="24" t="s">
        <v>20</v>
      </c>
      <c r="J18" s="24" t="s">
        <v>39</v>
      </c>
    </row>
    <row r="19" spans="1:10" ht="21.6">
      <c r="A19" s="23">
        <v>9</v>
      </c>
      <c r="B19" s="24" t="s">
        <v>38</v>
      </c>
      <c r="C19" s="24">
        <v>1110010001</v>
      </c>
      <c r="D19" s="24" t="str">
        <f t="shared" si="0"/>
        <v>1</v>
      </c>
      <c r="E19" s="24" t="str">
        <f t="shared" si="1"/>
        <v>111</v>
      </c>
      <c r="F19" s="24" t="s">
        <v>9</v>
      </c>
      <c r="G19" s="24"/>
      <c r="H19" s="24">
        <v>1000000</v>
      </c>
      <c r="I19" s="24"/>
      <c r="J19" s="24" t="s">
        <v>39</v>
      </c>
    </row>
    <row r="20" spans="1:10" ht="21.6">
      <c r="A20" s="23">
        <v>10</v>
      </c>
      <c r="B20" s="24" t="s">
        <v>40</v>
      </c>
      <c r="C20" s="24">
        <v>320002</v>
      </c>
      <c r="D20" s="24" t="str">
        <f t="shared" si="0"/>
        <v>3</v>
      </c>
      <c r="E20" s="24" t="str">
        <f t="shared" si="1"/>
        <v>320</v>
      </c>
      <c r="F20" s="24" t="s">
        <v>19</v>
      </c>
      <c r="G20" s="24">
        <v>3000000</v>
      </c>
      <c r="H20" s="24"/>
      <c r="I20" s="24" t="s">
        <v>28</v>
      </c>
      <c r="J20" s="24" t="s">
        <v>39</v>
      </c>
    </row>
    <row r="21" spans="1:10" ht="21.6">
      <c r="A21" s="23">
        <v>10</v>
      </c>
      <c r="B21" s="24" t="s">
        <v>40</v>
      </c>
      <c r="C21" s="24">
        <v>1110010001</v>
      </c>
      <c r="D21" s="24" t="str">
        <f t="shared" si="0"/>
        <v>1</v>
      </c>
      <c r="E21" s="24" t="str">
        <f t="shared" si="1"/>
        <v>111</v>
      </c>
      <c r="F21" s="24" t="s">
        <v>9</v>
      </c>
      <c r="G21" s="24"/>
      <c r="H21" s="24">
        <v>3000000</v>
      </c>
      <c r="I21" s="24"/>
      <c r="J21" s="24" t="s">
        <v>39</v>
      </c>
    </row>
    <row r="22" spans="1:10" ht="21.6">
      <c r="A22" s="23">
        <v>11</v>
      </c>
      <c r="B22" s="24" t="s">
        <v>41</v>
      </c>
      <c r="C22" s="24">
        <v>1110020001</v>
      </c>
      <c r="D22" s="24" t="str">
        <f t="shared" si="0"/>
        <v>1</v>
      </c>
      <c r="E22" s="24" t="str">
        <f t="shared" si="1"/>
        <v>111</v>
      </c>
      <c r="F22" s="24" t="s">
        <v>9</v>
      </c>
      <c r="G22" s="24">
        <v>8000000</v>
      </c>
      <c r="H22" s="24"/>
      <c r="I22" s="24" t="s">
        <v>42</v>
      </c>
      <c r="J22" s="24" t="s">
        <v>43</v>
      </c>
    </row>
    <row r="23" spans="1:10" ht="21.6">
      <c r="A23" s="23">
        <v>11</v>
      </c>
      <c r="B23" s="24" t="s">
        <v>41</v>
      </c>
      <c r="C23" s="24">
        <v>1110010001</v>
      </c>
      <c r="D23" s="24" t="str">
        <f t="shared" si="0"/>
        <v>1</v>
      </c>
      <c r="E23" s="24" t="str">
        <f t="shared" si="1"/>
        <v>111</v>
      </c>
      <c r="F23" s="24" t="s">
        <v>9</v>
      </c>
      <c r="G23" s="24"/>
      <c r="H23" s="24">
        <v>8000000</v>
      </c>
      <c r="I23" s="24"/>
      <c r="J23" s="24" t="s">
        <v>43</v>
      </c>
    </row>
    <row r="24" spans="1:10" ht="21.6">
      <c r="A24" s="23">
        <v>12</v>
      </c>
      <c r="B24" s="24" t="s">
        <v>44</v>
      </c>
      <c r="C24" s="24">
        <v>856</v>
      </c>
      <c r="D24" s="24" t="str">
        <f t="shared" si="0"/>
        <v>8</v>
      </c>
      <c r="E24" s="24" t="str">
        <f t="shared" si="1"/>
        <v>856</v>
      </c>
      <c r="F24" s="24" t="s">
        <v>26</v>
      </c>
      <c r="G24" s="24">
        <v>940000</v>
      </c>
      <c r="H24" s="24"/>
      <c r="I24" s="24" t="s">
        <v>26</v>
      </c>
      <c r="J24" s="24" t="s">
        <v>45</v>
      </c>
    </row>
    <row r="25" spans="1:10" ht="21.6">
      <c r="A25" s="23">
        <v>12</v>
      </c>
      <c r="B25" s="24" t="s">
        <v>44</v>
      </c>
      <c r="C25" s="24">
        <v>1110020001</v>
      </c>
      <c r="D25" s="24" t="str">
        <f t="shared" si="0"/>
        <v>1</v>
      </c>
      <c r="E25" s="24" t="str">
        <f t="shared" si="1"/>
        <v>111</v>
      </c>
      <c r="F25" s="24" t="s">
        <v>9</v>
      </c>
      <c r="G25" s="24"/>
      <c r="H25" s="24">
        <v>940000</v>
      </c>
      <c r="I25" s="24" t="s">
        <v>42</v>
      </c>
      <c r="J25" s="24" t="s">
        <v>45</v>
      </c>
    </row>
    <row r="26" spans="1:10" ht="21.6">
      <c r="A26" s="23">
        <v>13</v>
      </c>
      <c r="B26" s="24" t="s">
        <v>46</v>
      </c>
      <c r="C26" s="24">
        <v>1110010001</v>
      </c>
      <c r="D26" s="24" t="str">
        <f t="shared" si="0"/>
        <v>1</v>
      </c>
      <c r="E26" s="24" t="str">
        <f t="shared" si="1"/>
        <v>111</v>
      </c>
      <c r="F26" s="24" t="s">
        <v>9</v>
      </c>
      <c r="G26" s="24">
        <v>12000000</v>
      </c>
      <c r="H26" s="24"/>
      <c r="I26" s="24"/>
      <c r="J26" s="24" t="s">
        <v>47</v>
      </c>
    </row>
    <row r="27" spans="1:10" ht="21.6">
      <c r="A27" s="23">
        <v>13</v>
      </c>
      <c r="B27" s="24" t="s">
        <v>46</v>
      </c>
      <c r="C27" s="24">
        <v>421</v>
      </c>
      <c r="D27" s="24" t="str">
        <f t="shared" si="0"/>
        <v>4</v>
      </c>
      <c r="E27" s="24" t="str">
        <f t="shared" si="1"/>
        <v>421</v>
      </c>
      <c r="F27" s="24" t="s">
        <v>48</v>
      </c>
      <c r="G27" s="24"/>
      <c r="H27" s="24">
        <v>12000000</v>
      </c>
      <c r="I27" s="24" t="s">
        <v>48</v>
      </c>
      <c r="J27" s="24" t="s">
        <v>47</v>
      </c>
    </row>
    <row r="28" spans="1:10" ht="21.6">
      <c r="A28" s="23">
        <v>14</v>
      </c>
      <c r="B28" s="24" t="s">
        <v>49</v>
      </c>
      <c r="C28" s="24">
        <v>1110020001</v>
      </c>
      <c r="D28" s="24" t="str">
        <f t="shared" si="0"/>
        <v>1</v>
      </c>
      <c r="E28" s="24" t="str">
        <f t="shared" si="1"/>
        <v>111</v>
      </c>
      <c r="F28" s="24" t="s">
        <v>9</v>
      </c>
      <c r="G28" s="24">
        <v>3500000</v>
      </c>
      <c r="H28" s="24"/>
      <c r="I28" s="24" t="s">
        <v>42</v>
      </c>
      <c r="J28" s="24" t="s">
        <v>50</v>
      </c>
    </row>
    <row r="29" spans="1:10" ht="21.6">
      <c r="A29" s="23">
        <v>14</v>
      </c>
      <c r="B29" s="24" t="s">
        <v>49</v>
      </c>
      <c r="C29" s="24">
        <v>618</v>
      </c>
      <c r="D29" s="24" t="str">
        <f t="shared" si="0"/>
        <v>6</v>
      </c>
      <c r="E29" s="24" t="str">
        <f t="shared" si="1"/>
        <v>618</v>
      </c>
      <c r="F29" s="24" t="s">
        <v>50</v>
      </c>
      <c r="G29" s="24"/>
      <c r="H29" s="24">
        <v>3500000</v>
      </c>
      <c r="I29" s="24" t="s">
        <v>50</v>
      </c>
      <c r="J29" s="24" t="s">
        <v>50</v>
      </c>
    </row>
    <row r="30" spans="1:10" ht="21.6">
      <c r="A30" s="23">
        <v>15</v>
      </c>
      <c r="B30" s="24" t="s">
        <v>51</v>
      </c>
      <c r="C30" s="24">
        <v>832002</v>
      </c>
      <c r="D30" s="24" t="str">
        <f t="shared" si="0"/>
        <v>8</v>
      </c>
      <c r="E30" s="24" t="str">
        <f t="shared" si="1"/>
        <v>832</v>
      </c>
      <c r="F30" s="24" t="s">
        <v>52</v>
      </c>
      <c r="G30" s="24">
        <v>900000</v>
      </c>
      <c r="H30" s="24"/>
      <c r="I30" s="24" t="s">
        <v>53</v>
      </c>
      <c r="J30" s="24" t="s">
        <v>54</v>
      </c>
    </row>
    <row r="31" spans="1:10" ht="21.6">
      <c r="A31" s="23">
        <v>15</v>
      </c>
      <c r="B31" s="24" t="s">
        <v>51</v>
      </c>
      <c r="C31" s="24">
        <v>1110020001</v>
      </c>
      <c r="D31" s="24" t="str">
        <f t="shared" si="0"/>
        <v>1</v>
      </c>
      <c r="E31" s="24" t="str">
        <f t="shared" si="1"/>
        <v>111</v>
      </c>
      <c r="F31" s="24" t="s">
        <v>9</v>
      </c>
      <c r="G31" s="24"/>
      <c r="H31" s="24">
        <v>900000</v>
      </c>
      <c r="I31" s="24" t="s">
        <v>42</v>
      </c>
      <c r="J31" s="24" t="s">
        <v>54</v>
      </c>
    </row>
    <row r="32" spans="1:10" ht="21.6">
      <c r="A32" s="23">
        <v>16</v>
      </c>
      <c r="B32" s="24" t="s">
        <v>55</v>
      </c>
      <c r="C32" s="24">
        <v>5410010001</v>
      </c>
      <c r="D32" s="24" t="str">
        <f t="shared" si="0"/>
        <v>5</v>
      </c>
      <c r="E32" s="24" t="str">
        <f t="shared" si="1"/>
        <v>541</v>
      </c>
      <c r="F32" s="24" t="s">
        <v>56</v>
      </c>
      <c r="G32" s="24">
        <v>3000000</v>
      </c>
      <c r="H32" s="24"/>
      <c r="I32" s="24"/>
      <c r="J32" s="24" t="s">
        <v>57</v>
      </c>
    </row>
    <row r="33" spans="1:10" ht="21.6">
      <c r="A33" s="23">
        <v>16</v>
      </c>
      <c r="B33" s="24" t="s">
        <v>55</v>
      </c>
      <c r="C33" s="24">
        <v>1110020001</v>
      </c>
      <c r="D33" s="24" t="str">
        <f t="shared" si="0"/>
        <v>1</v>
      </c>
      <c r="E33" s="24" t="str">
        <f t="shared" si="1"/>
        <v>111</v>
      </c>
      <c r="F33" s="24" t="s">
        <v>9</v>
      </c>
      <c r="G33" s="24"/>
      <c r="H33" s="24">
        <v>3000000</v>
      </c>
      <c r="I33" s="24" t="s">
        <v>42</v>
      </c>
      <c r="J33" s="24" t="s">
        <v>57</v>
      </c>
    </row>
    <row r="34" spans="1:10" ht="21.6">
      <c r="A34" s="23">
        <v>17</v>
      </c>
      <c r="B34" s="24" t="s">
        <v>58</v>
      </c>
      <c r="C34" s="24">
        <v>5410010001</v>
      </c>
      <c r="D34" s="24" t="str">
        <f t="shared" si="0"/>
        <v>5</v>
      </c>
      <c r="E34" s="24" t="str">
        <f t="shared" si="1"/>
        <v>541</v>
      </c>
      <c r="F34" s="24" t="s">
        <v>56</v>
      </c>
      <c r="G34" s="24">
        <v>750000</v>
      </c>
      <c r="H34" s="24"/>
      <c r="I34" s="24"/>
      <c r="J34" s="24" t="s">
        <v>57</v>
      </c>
    </row>
    <row r="35" spans="1:10" ht="21.6">
      <c r="A35" s="23">
        <v>17</v>
      </c>
      <c r="B35" s="24" t="s">
        <v>58</v>
      </c>
      <c r="C35" s="24">
        <v>1110010001</v>
      </c>
      <c r="D35" s="24" t="str">
        <f t="shared" si="0"/>
        <v>1</v>
      </c>
      <c r="E35" s="24" t="str">
        <f t="shared" si="1"/>
        <v>111</v>
      </c>
      <c r="F35" s="24" t="s">
        <v>9</v>
      </c>
      <c r="G35" s="24"/>
      <c r="H35" s="24">
        <v>750000</v>
      </c>
      <c r="I35" s="24"/>
      <c r="J35" s="24" t="s">
        <v>57</v>
      </c>
    </row>
    <row r="36" spans="1:10" ht="21.6">
      <c r="A36" s="23">
        <v>18</v>
      </c>
      <c r="B36" s="24" t="s">
        <v>58</v>
      </c>
      <c r="C36" s="24">
        <v>857</v>
      </c>
      <c r="D36" s="24" t="str">
        <f t="shared" si="0"/>
        <v>8</v>
      </c>
      <c r="E36" s="24" t="str">
        <f t="shared" si="1"/>
        <v>857</v>
      </c>
      <c r="F36" s="24" t="s">
        <v>59</v>
      </c>
      <c r="G36" s="24">
        <v>380000</v>
      </c>
      <c r="H36" s="24"/>
      <c r="I36" s="24" t="s">
        <v>59</v>
      </c>
      <c r="J36" s="24" t="s">
        <v>60</v>
      </c>
    </row>
    <row r="37" spans="1:10" ht="21.6">
      <c r="A37" s="23">
        <v>18</v>
      </c>
      <c r="B37" s="24" t="s">
        <v>58</v>
      </c>
      <c r="C37" s="24">
        <v>1110020001</v>
      </c>
      <c r="D37" s="24" t="str">
        <f t="shared" si="0"/>
        <v>1</v>
      </c>
      <c r="E37" s="24" t="str">
        <f t="shared" si="1"/>
        <v>111</v>
      </c>
      <c r="F37" s="24" t="s">
        <v>9</v>
      </c>
      <c r="G37" s="24"/>
      <c r="H37" s="24">
        <v>380000</v>
      </c>
      <c r="I37" s="24" t="s">
        <v>42</v>
      </c>
      <c r="J37" s="24" t="s">
        <v>60</v>
      </c>
    </row>
    <row r="38" spans="1:10" ht="21.6">
      <c r="A38" s="23">
        <v>19</v>
      </c>
      <c r="B38" s="24" t="s">
        <v>61</v>
      </c>
      <c r="C38" s="24">
        <v>211004</v>
      </c>
      <c r="D38" s="24" t="str">
        <f t="shared" si="0"/>
        <v>2</v>
      </c>
      <c r="E38" s="24" t="str">
        <f t="shared" si="1"/>
        <v>211</v>
      </c>
      <c r="F38" s="24" t="s">
        <v>16</v>
      </c>
      <c r="G38" s="24">
        <v>68000000</v>
      </c>
      <c r="H38" s="24"/>
      <c r="I38" s="24" t="s">
        <v>62</v>
      </c>
      <c r="J38" s="24" t="s">
        <v>24</v>
      </c>
    </row>
    <row r="39" spans="1:10" ht="21.6">
      <c r="A39" s="23">
        <v>19</v>
      </c>
      <c r="B39" s="24" t="s">
        <v>61</v>
      </c>
      <c r="C39" s="24">
        <v>511</v>
      </c>
      <c r="D39" s="24" t="str">
        <f t="shared" si="0"/>
        <v>5</v>
      </c>
      <c r="E39" s="24" t="str">
        <f t="shared" si="1"/>
        <v>511</v>
      </c>
      <c r="F39" s="24" t="s">
        <v>11</v>
      </c>
      <c r="G39" s="24"/>
      <c r="H39" s="24">
        <v>68000000</v>
      </c>
      <c r="I39" s="24" t="s">
        <v>11</v>
      </c>
      <c r="J39" s="24" t="s">
        <v>24</v>
      </c>
    </row>
    <row r="40" spans="1:10" ht="21.6">
      <c r="A40" s="23">
        <v>20</v>
      </c>
      <c r="B40" s="24" t="s">
        <v>61</v>
      </c>
      <c r="C40" s="24">
        <v>1110010001</v>
      </c>
      <c r="D40" s="24" t="str">
        <f t="shared" si="0"/>
        <v>1</v>
      </c>
      <c r="E40" s="24" t="str">
        <f t="shared" si="1"/>
        <v>111</v>
      </c>
      <c r="F40" s="24" t="s">
        <v>9</v>
      </c>
      <c r="G40" s="24">
        <v>15000000</v>
      </c>
      <c r="H40" s="24"/>
      <c r="I40" s="24"/>
      <c r="J40" s="24" t="s">
        <v>63</v>
      </c>
    </row>
    <row r="41" spans="1:10" ht="21.6">
      <c r="A41" s="23">
        <v>20</v>
      </c>
      <c r="B41" s="24" t="s">
        <v>61</v>
      </c>
      <c r="C41" s="24">
        <v>331001</v>
      </c>
      <c r="D41" s="24" t="str">
        <f t="shared" si="0"/>
        <v>3</v>
      </c>
      <c r="E41" s="24" t="str">
        <f t="shared" si="1"/>
        <v>331</v>
      </c>
      <c r="F41" s="24" t="s">
        <v>64</v>
      </c>
      <c r="G41" s="24"/>
      <c r="H41" s="24">
        <v>15000000</v>
      </c>
      <c r="I41" s="24" t="s">
        <v>65</v>
      </c>
      <c r="J41" s="24" t="s">
        <v>63</v>
      </c>
    </row>
    <row r="42" spans="1:10" ht="21.6">
      <c r="A42" s="23">
        <v>21</v>
      </c>
      <c r="B42" s="24" t="s">
        <v>61</v>
      </c>
      <c r="C42" s="24">
        <v>1110030001</v>
      </c>
      <c r="D42" s="24" t="str">
        <f t="shared" si="0"/>
        <v>1</v>
      </c>
      <c r="E42" s="24" t="str">
        <f t="shared" si="1"/>
        <v>111</v>
      </c>
      <c r="F42" s="24" t="s">
        <v>9</v>
      </c>
      <c r="G42" s="24">
        <v>5000000</v>
      </c>
      <c r="H42" s="24"/>
      <c r="I42" s="24"/>
      <c r="J42" s="24" t="s">
        <v>66</v>
      </c>
    </row>
    <row r="43" spans="1:10" ht="21.6">
      <c r="A43" s="23">
        <v>21</v>
      </c>
      <c r="B43" s="24" t="s">
        <v>61</v>
      </c>
      <c r="C43" s="24">
        <v>1110010001</v>
      </c>
      <c r="D43" s="24" t="str">
        <f t="shared" si="0"/>
        <v>1</v>
      </c>
      <c r="E43" s="24" t="str">
        <f t="shared" si="1"/>
        <v>111</v>
      </c>
      <c r="F43" s="24" t="s">
        <v>9</v>
      </c>
      <c r="G43" s="24"/>
      <c r="H43" s="24">
        <v>5000000</v>
      </c>
      <c r="I43" s="24"/>
      <c r="J43" s="24" t="s">
        <v>67</v>
      </c>
    </row>
    <row r="44" spans="1:10" ht="21.6">
      <c r="A44" s="23">
        <v>22</v>
      </c>
      <c r="B44" s="24" t="s">
        <v>61</v>
      </c>
      <c r="C44" s="24">
        <v>125002</v>
      </c>
      <c r="D44" s="24" t="str">
        <f t="shared" si="0"/>
        <v>1</v>
      </c>
      <c r="E44" s="24" t="str">
        <f t="shared" si="1"/>
        <v>125</v>
      </c>
      <c r="F44" s="24" t="s">
        <v>68</v>
      </c>
      <c r="G44" s="24">
        <v>32000000</v>
      </c>
      <c r="H44" s="24"/>
      <c r="I44" s="24" t="s">
        <v>69</v>
      </c>
      <c r="J44" s="24" t="s">
        <v>70</v>
      </c>
    </row>
    <row r="45" spans="1:10" ht="21.6">
      <c r="A45" s="23">
        <v>22</v>
      </c>
      <c r="B45" s="24" t="s">
        <v>61</v>
      </c>
      <c r="C45" s="24">
        <v>320001</v>
      </c>
      <c r="D45" s="24" t="str">
        <f t="shared" si="0"/>
        <v>3</v>
      </c>
      <c r="E45" s="24" t="str">
        <f t="shared" si="1"/>
        <v>320</v>
      </c>
      <c r="F45" s="24" t="s">
        <v>19</v>
      </c>
      <c r="G45" s="24"/>
      <c r="H45" s="24">
        <v>32000000</v>
      </c>
      <c r="I45" s="24" t="s">
        <v>20</v>
      </c>
      <c r="J45" s="24" t="s">
        <v>71</v>
      </c>
    </row>
    <row r="46" spans="1:10" ht="21.6">
      <c r="A46" s="23">
        <v>23</v>
      </c>
      <c r="B46" s="24" t="s">
        <v>72</v>
      </c>
      <c r="C46" s="24">
        <v>1200010001</v>
      </c>
      <c r="D46" s="24" t="str">
        <f t="shared" si="0"/>
        <v>1</v>
      </c>
      <c r="E46" s="24" t="str">
        <f t="shared" si="1"/>
        <v>120</v>
      </c>
      <c r="F46" s="24" t="s">
        <v>73</v>
      </c>
      <c r="G46" s="24">
        <v>27000000</v>
      </c>
      <c r="H46" s="24"/>
      <c r="I46" s="24"/>
      <c r="J46" s="24" t="s">
        <v>74</v>
      </c>
    </row>
    <row r="47" spans="1:10" ht="21.6">
      <c r="A47" s="23">
        <v>23</v>
      </c>
      <c r="B47" s="24" t="s">
        <v>72</v>
      </c>
      <c r="C47" s="24">
        <v>611</v>
      </c>
      <c r="D47" s="24" t="str">
        <f t="shared" si="0"/>
        <v>6</v>
      </c>
      <c r="E47" s="24" t="str">
        <f t="shared" si="1"/>
        <v>611</v>
      </c>
      <c r="F47" s="24" t="s">
        <v>75</v>
      </c>
      <c r="G47" s="24"/>
      <c r="H47" s="24">
        <v>27000000</v>
      </c>
      <c r="I47" s="24" t="s">
        <v>75</v>
      </c>
      <c r="J47" s="24" t="s">
        <v>74</v>
      </c>
    </row>
    <row r="48" spans="1:10" ht="21.6">
      <c r="A48" s="23">
        <v>24</v>
      </c>
      <c r="B48" s="24" t="s">
        <v>72</v>
      </c>
      <c r="C48" s="24">
        <v>1110010001</v>
      </c>
      <c r="D48" s="24" t="str">
        <f t="shared" si="0"/>
        <v>1</v>
      </c>
      <c r="E48" s="24" t="str">
        <f t="shared" si="1"/>
        <v>111</v>
      </c>
      <c r="F48" s="24" t="s">
        <v>9</v>
      </c>
      <c r="G48" s="24">
        <v>12000000</v>
      </c>
      <c r="H48" s="24"/>
      <c r="I48" s="24"/>
      <c r="J48" s="24" t="s">
        <v>76</v>
      </c>
    </row>
    <row r="49" spans="1:10" ht="21.6">
      <c r="A49" s="23">
        <v>24</v>
      </c>
      <c r="B49" s="24" t="s">
        <v>72</v>
      </c>
      <c r="C49" s="24">
        <v>611</v>
      </c>
      <c r="D49" s="24" t="str">
        <f t="shared" si="0"/>
        <v>6</v>
      </c>
      <c r="E49" s="24" t="str">
        <f t="shared" si="1"/>
        <v>611</v>
      </c>
      <c r="F49" s="24" t="s">
        <v>75</v>
      </c>
      <c r="G49" s="24"/>
      <c r="H49" s="24">
        <v>12000000</v>
      </c>
      <c r="I49" s="24" t="s">
        <v>75</v>
      </c>
      <c r="J49" s="24" t="s">
        <v>76</v>
      </c>
    </row>
    <row r="50" spans="1:10" ht="21.6">
      <c r="A50" s="23">
        <v>25</v>
      </c>
      <c r="B50" s="24" t="s">
        <v>72</v>
      </c>
      <c r="C50" s="24">
        <v>5410010001</v>
      </c>
      <c r="D50" s="24" t="str">
        <f t="shared" si="0"/>
        <v>5</v>
      </c>
      <c r="E50" s="24" t="str">
        <f t="shared" si="1"/>
        <v>541</v>
      </c>
      <c r="F50" s="24" t="s">
        <v>56</v>
      </c>
      <c r="G50" s="24">
        <v>1800000</v>
      </c>
      <c r="H50" s="24"/>
      <c r="I50" s="24"/>
      <c r="J50" s="24" t="s">
        <v>77</v>
      </c>
    </row>
    <row r="51" spans="1:10" ht="21.6">
      <c r="A51" s="23">
        <v>25</v>
      </c>
      <c r="B51" s="24" t="s">
        <v>72</v>
      </c>
      <c r="C51" s="24">
        <v>1110020001</v>
      </c>
      <c r="D51" s="24" t="str">
        <f t="shared" si="0"/>
        <v>1</v>
      </c>
      <c r="E51" s="24" t="str">
        <f t="shared" si="1"/>
        <v>111</v>
      </c>
      <c r="F51" s="24" t="s">
        <v>9</v>
      </c>
      <c r="G51" s="24"/>
      <c r="H51" s="24">
        <v>1800000</v>
      </c>
      <c r="I51" s="24" t="s">
        <v>42</v>
      </c>
      <c r="J51" s="24" t="s">
        <v>77</v>
      </c>
    </row>
    <row r="52" spans="1:10" ht="21.6">
      <c r="A52" s="23">
        <v>26</v>
      </c>
      <c r="B52" s="24" t="s">
        <v>72</v>
      </c>
      <c r="C52" s="24">
        <v>1110020001</v>
      </c>
      <c r="D52" s="24" t="str">
        <f t="shared" si="0"/>
        <v>1</v>
      </c>
      <c r="E52" s="24" t="str">
        <f t="shared" si="1"/>
        <v>111</v>
      </c>
      <c r="F52" s="24" t="s">
        <v>9</v>
      </c>
      <c r="G52" s="24">
        <v>5800000</v>
      </c>
      <c r="H52" s="24"/>
      <c r="I52" s="24" t="s">
        <v>42</v>
      </c>
      <c r="J52" s="24" t="s">
        <v>78</v>
      </c>
    </row>
    <row r="53" spans="1:10" ht="21.6">
      <c r="A53" s="23">
        <v>26</v>
      </c>
      <c r="B53" s="24" t="s">
        <v>72</v>
      </c>
      <c r="C53" s="24">
        <v>618</v>
      </c>
      <c r="D53" s="24" t="str">
        <f t="shared" si="0"/>
        <v>6</v>
      </c>
      <c r="E53" s="24" t="str">
        <f t="shared" si="1"/>
        <v>618</v>
      </c>
      <c r="F53" s="24" t="s">
        <v>50</v>
      </c>
      <c r="G53" s="24"/>
      <c r="H53" s="24">
        <v>5800000</v>
      </c>
      <c r="I53" s="24" t="s">
        <v>50</v>
      </c>
      <c r="J53" s="24" t="s">
        <v>78</v>
      </c>
    </row>
    <row r="54" spans="1:10" ht="21.6">
      <c r="A54" s="23">
        <v>27</v>
      </c>
      <c r="B54" s="24" t="s">
        <v>79</v>
      </c>
      <c r="C54" s="24">
        <v>858</v>
      </c>
      <c r="D54" s="24" t="str">
        <f t="shared" si="0"/>
        <v>8</v>
      </c>
      <c r="E54" s="24" t="str">
        <f t="shared" si="1"/>
        <v>858</v>
      </c>
      <c r="F54" s="24" t="s">
        <v>80</v>
      </c>
      <c r="G54" s="24">
        <v>250000</v>
      </c>
      <c r="H54" s="24"/>
      <c r="I54" s="24" t="s">
        <v>80</v>
      </c>
      <c r="J54" s="24" t="s">
        <v>80</v>
      </c>
    </row>
    <row r="55" spans="1:10" ht="21.6">
      <c r="A55" s="23">
        <v>27</v>
      </c>
      <c r="B55" s="24" t="s">
        <v>79</v>
      </c>
      <c r="C55" s="24">
        <v>1110020001</v>
      </c>
      <c r="D55" s="24" t="str">
        <f t="shared" si="0"/>
        <v>1</v>
      </c>
      <c r="E55" s="24" t="str">
        <f t="shared" si="1"/>
        <v>111</v>
      </c>
      <c r="F55" s="24" t="s">
        <v>9</v>
      </c>
      <c r="G55" s="24"/>
      <c r="H55" s="24">
        <v>250000</v>
      </c>
      <c r="I55" s="24" t="s">
        <v>42</v>
      </c>
      <c r="J55" s="24" t="s">
        <v>80</v>
      </c>
    </row>
    <row r="56" spans="1:10" ht="21.6">
      <c r="A56" s="23">
        <v>28</v>
      </c>
      <c r="B56" s="24" t="s">
        <v>79</v>
      </c>
      <c r="C56" s="24">
        <v>211005</v>
      </c>
      <c r="D56" s="24" t="str">
        <f t="shared" si="0"/>
        <v>2</v>
      </c>
      <c r="E56" s="24" t="str">
        <f t="shared" si="1"/>
        <v>211</v>
      </c>
      <c r="F56" s="24" t="s">
        <v>16</v>
      </c>
      <c r="G56" s="24">
        <v>3650000</v>
      </c>
      <c r="H56" s="24"/>
      <c r="I56" s="24" t="s">
        <v>81</v>
      </c>
      <c r="J56" s="24" t="s">
        <v>82</v>
      </c>
    </row>
    <row r="57" spans="1:10" ht="21.6">
      <c r="A57" s="23">
        <v>28</v>
      </c>
      <c r="B57" s="24" t="s">
        <v>79</v>
      </c>
      <c r="C57" s="24">
        <v>1110010001</v>
      </c>
      <c r="D57" s="24" t="str">
        <f t="shared" si="0"/>
        <v>1</v>
      </c>
      <c r="E57" s="24" t="str">
        <f t="shared" si="1"/>
        <v>111</v>
      </c>
      <c r="F57" s="24" t="s">
        <v>9</v>
      </c>
      <c r="G57" s="24"/>
      <c r="H57" s="24">
        <v>3650000</v>
      </c>
      <c r="I57" s="24"/>
      <c r="J57" s="24" t="s">
        <v>82</v>
      </c>
    </row>
    <row r="58" spans="1:10" ht="21.6">
      <c r="A58" s="23">
        <v>29</v>
      </c>
      <c r="B58" s="24" t="s">
        <v>79</v>
      </c>
      <c r="C58" s="24">
        <v>859</v>
      </c>
      <c r="D58" s="24" t="str">
        <f t="shared" si="0"/>
        <v>8</v>
      </c>
      <c r="E58" s="24" t="str">
        <f t="shared" si="1"/>
        <v>859</v>
      </c>
      <c r="F58" s="24" t="s">
        <v>83</v>
      </c>
      <c r="G58" s="24">
        <v>500000</v>
      </c>
      <c r="H58" s="24"/>
      <c r="I58" s="24" t="s">
        <v>83</v>
      </c>
      <c r="J58" s="24" t="s">
        <v>84</v>
      </c>
    </row>
    <row r="59" spans="1:10" ht="21.6">
      <c r="A59" s="23">
        <v>29</v>
      </c>
      <c r="B59" s="24" t="s">
        <v>79</v>
      </c>
      <c r="C59" s="24">
        <v>123001</v>
      </c>
      <c r="D59" s="24" t="str">
        <f t="shared" si="0"/>
        <v>1</v>
      </c>
      <c r="E59" s="24" t="str">
        <f t="shared" si="1"/>
        <v>123</v>
      </c>
      <c r="F59" s="24" t="s">
        <v>12</v>
      </c>
      <c r="G59" s="24"/>
      <c r="H59" s="24">
        <v>500000</v>
      </c>
      <c r="I59" s="24" t="s">
        <v>13</v>
      </c>
      <c r="J59" s="24" t="s">
        <v>84</v>
      </c>
    </row>
    <row r="60" spans="1:10" ht="21.6">
      <c r="A60" s="23">
        <v>30</v>
      </c>
      <c r="B60" s="24" t="s">
        <v>85</v>
      </c>
      <c r="C60" s="24">
        <v>125002</v>
      </c>
      <c r="D60" s="24" t="str">
        <f t="shared" si="0"/>
        <v>1</v>
      </c>
      <c r="E60" s="24" t="str">
        <f t="shared" si="1"/>
        <v>125</v>
      </c>
      <c r="F60" s="24" t="s">
        <v>68</v>
      </c>
      <c r="G60" s="24">
        <v>5350000</v>
      </c>
      <c r="H60" s="24"/>
      <c r="I60" s="24" t="s">
        <v>69</v>
      </c>
      <c r="J60" s="24" t="s">
        <v>86</v>
      </c>
    </row>
    <row r="61" spans="1:10" ht="21.6">
      <c r="A61" s="23">
        <v>30</v>
      </c>
      <c r="B61" s="24" t="s">
        <v>85</v>
      </c>
      <c r="C61" s="24">
        <v>1110010001</v>
      </c>
      <c r="D61" s="24" t="str">
        <f t="shared" si="0"/>
        <v>1</v>
      </c>
      <c r="E61" s="24" t="str">
        <f t="shared" si="1"/>
        <v>111</v>
      </c>
      <c r="F61" s="24" t="s">
        <v>9</v>
      </c>
      <c r="G61" s="24"/>
      <c r="H61" s="24">
        <v>5350000</v>
      </c>
      <c r="I61" s="24"/>
      <c r="J61" s="24" t="s">
        <v>86</v>
      </c>
    </row>
    <row r="62" spans="1:10" ht="21.6">
      <c r="A62" s="23">
        <v>31</v>
      </c>
      <c r="B62" s="24" t="s">
        <v>85</v>
      </c>
      <c r="C62" s="24">
        <v>1110010001</v>
      </c>
      <c r="D62" s="24" t="str">
        <f t="shared" si="0"/>
        <v>1</v>
      </c>
      <c r="E62" s="24" t="str">
        <f t="shared" si="1"/>
        <v>111</v>
      </c>
      <c r="F62" s="24" t="s">
        <v>9</v>
      </c>
      <c r="G62" s="24">
        <v>150000</v>
      </c>
      <c r="H62" s="24"/>
      <c r="I62" s="24"/>
      <c r="J62" s="24" t="s">
        <v>87</v>
      </c>
    </row>
    <row r="63" spans="1:10" ht="21.6">
      <c r="A63" s="23">
        <v>31</v>
      </c>
      <c r="B63" s="24" t="s">
        <v>85</v>
      </c>
      <c r="C63" s="24">
        <v>211001</v>
      </c>
      <c r="D63" s="24" t="str">
        <f t="shared" si="0"/>
        <v>2</v>
      </c>
      <c r="E63" s="24" t="str">
        <f t="shared" si="1"/>
        <v>211</v>
      </c>
      <c r="F63" s="24" t="s">
        <v>16</v>
      </c>
      <c r="G63" s="24"/>
      <c r="H63" s="24">
        <v>150000</v>
      </c>
      <c r="I63" s="24" t="s">
        <v>17</v>
      </c>
      <c r="J63" s="24" t="s">
        <v>87</v>
      </c>
    </row>
    <row r="64" spans="1:10" ht="21.6">
      <c r="A64" s="23">
        <v>32</v>
      </c>
      <c r="B64" s="24" t="s">
        <v>85</v>
      </c>
      <c r="C64" s="24">
        <v>320002</v>
      </c>
      <c r="D64" s="24" t="str">
        <f t="shared" si="0"/>
        <v>3</v>
      </c>
      <c r="E64" s="24" t="str">
        <f t="shared" si="1"/>
        <v>320</v>
      </c>
      <c r="F64" s="24" t="s">
        <v>19</v>
      </c>
      <c r="G64" s="24">
        <v>1200000</v>
      </c>
      <c r="H64" s="24"/>
      <c r="I64" s="24" t="s">
        <v>28</v>
      </c>
      <c r="J64" s="24" t="s">
        <v>39</v>
      </c>
    </row>
    <row r="65" spans="1:10" ht="21.6">
      <c r="A65" s="23">
        <v>32</v>
      </c>
      <c r="B65" s="24" t="s">
        <v>85</v>
      </c>
      <c r="C65" s="24">
        <v>1110010001</v>
      </c>
      <c r="D65" s="24" t="str">
        <f t="shared" si="0"/>
        <v>1</v>
      </c>
      <c r="E65" s="24" t="str">
        <f t="shared" si="1"/>
        <v>111</v>
      </c>
      <c r="F65" s="24" t="s">
        <v>9</v>
      </c>
      <c r="G65" s="24"/>
      <c r="H65" s="24">
        <v>1200000</v>
      </c>
      <c r="I65" s="24"/>
      <c r="J65" s="24" t="s">
        <v>39</v>
      </c>
    </row>
    <row r="66" spans="1:10" ht="21.6">
      <c r="A66" s="23">
        <v>33</v>
      </c>
      <c r="B66" s="24" t="s">
        <v>88</v>
      </c>
      <c r="C66" s="24">
        <v>860</v>
      </c>
      <c r="D66" s="24" t="str">
        <f t="shared" si="0"/>
        <v>8</v>
      </c>
      <c r="E66" s="24" t="str">
        <f t="shared" si="1"/>
        <v>860</v>
      </c>
      <c r="F66" s="24" t="s">
        <v>89</v>
      </c>
      <c r="G66" s="24">
        <v>12000</v>
      </c>
      <c r="H66" s="24"/>
      <c r="I66" s="24" t="s">
        <v>89</v>
      </c>
      <c r="J66" s="24" t="s">
        <v>90</v>
      </c>
    </row>
    <row r="67" spans="1:10" ht="21.6">
      <c r="A67" s="23">
        <v>33</v>
      </c>
      <c r="B67" s="24" t="s">
        <v>88</v>
      </c>
      <c r="C67" s="24">
        <v>1110010001</v>
      </c>
      <c r="D67" s="24" t="str">
        <f t="shared" ref="D67:D130" si="2">LEFT(C67,1)</f>
        <v>1</v>
      </c>
      <c r="E67" s="24" t="str">
        <f t="shared" ref="E67:E130" si="3">LEFT(C67,3)</f>
        <v>111</v>
      </c>
      <c r="F67" s="24" t="s">
        <v>9</v>
      </c>
      <c r="G67" s="24"/>
      <c r="H67" s="24">
        <v>12000</v>
      </c>
      <c r="I67" s="24"/>
      <c r="J67" s="24" t="s">
        <v>90</v>
      </c>
    </row>
    <row r="68" spans="1:10" ht="21.6">
      <c r="A68" s="23">
        <v>34</v>
      </c>
      <c r="B68" s="24" t="s">
        <v>88</v>
      </c>
      <c r="C68" s="24">
        <v>1200010001</v>
      </c>
      <c r="D68" s="24" t="str">
        <f t="shared" si="2"/>
        <v>1</v>
      </c>
      <c r="E68" s="24" t="str">
        <f t="shared" si="3"/>
        <v>120</v>
      </c>
      <c r="F68" s="24" t="s">
        <v>73</v>
      </c>
      <c r="G68" s="24">
        <v>4850000</v>
      </c>
      <c r="H68" s="24"/>
      <c r="I68" s="24"/>
      <c r="J68" s="24" t="s">
        <v>74</v>
      </c>
    </row>
    <row r="69" spans="1:10" ht="21.6">
      <c r="A69" s="23">
        <v>34</v>
      </c>
      <c r="B69" s="24" t="s">
        <v>88</v>
      </c>
      <c r="C69" s="24">
        <v>611</v>
      </c>
      <c r="D69" s="24" t="str">
        <f t="shared" si="2"/>
        <v>6</v>
      </c>
      <c r="E69" s="24" t="str">
        <f t="shared" si="3"/>
        <v>611</v>
      </c>
      <c r="F69" s="24" t="s">
        <v>75</v>
      </c>
      <c r="G69" s="24"/>
      <c r="H69" s="24">
        <v>4850000</v>
      </c>
      <c r="I69" s="24" t="s">
        <v>75</v>
      </c>
      <c r="J69" s="24" t="s">
        <v>74</v>
      </c>
    </row>
    <row r="70" spans="1:10" ht="21.6">
      <c r="A70" s="23">
        <v>35</v>
      </c>
      <c r="B70" s="24" t="s">
        <v>88</v>
      </c>
      <c r="C70" s="24">
        <v>113</v>
      </c>
      <c r="D70" s="24" t="str">
        <f t="shared" si="2"/>
        <v>1</v>
      </c>
      <c r="E70" s="24" t="str">
        <f t="shared" si="3"/>
        <v>113</v>
      </c>
      <c r="F70" s="24" t="s">
        <v>31</v>
      </c>
      <c r="G70" s="24">
        <v>150000</v>
      </c>
      <c r="H70" s="24"/>
      <c r="I70" s="24" t="s">
        <v>31</v>
      </c>
      <c r="J70" s="24" t="s">
        <v>91</v>
      </c>
    </row>
    <row r="71" spans="1:10" ht="21.6">
      <c r="A71" s="23">
        <v>35</v>
      </c>
      <c r="B71" s="24" t="s">
        <v>88</v>
      </c>
      <c r="C71" s="24">
        <v>1110030001</v>
      </c>
      <c r="D71" s="24" t="str">
        <f t="shared" si="2"/>
        <v>1</v>
      </c>
      <c r="E71" s="24" t="str">
        <f t="shared" si="3"/>
        <v>111</v>
      </c>
      <c r="F71" s="24" t="s">
        <v>9</v>
      </c>
      <c r="G71" s="24"/>
      <c r="H71" s="24">
        <v>150000</v>
      </c>
      <c r="I71" s="24"/>
      <c r="J71" s="24" t="s">
        <v>91</v>
      </c>
    </row>
    <row r="72" spans="1:10" ht="21.6">
      <c r="A72" s="23">
        <v>36</v>
      </c>
      <c r="B72" s="24" t="s">
        <v>92</v>
      </c>
      <c r="C72" s="24">
        <v>855</v>
      </c>
      <c r="D72" s="24" t="str">
        <f t="shared" si="2"/>
        <v>8</v>
      </c>
      <c r="E72" s="24" t="str">
        <f t="shared" si="3"/>
        <v>855</v>
      </c>
      <c r="F72" s="24" t="s">
        <v>34</v>
      </c>
      <c r="G72" s="24">
        <v>1300000</v>
      </c>
      <c r="H72" s="24"/>
      <c r="I72" s="24" t="s">
        <v>34</v>
      </c>
      <c r="J72" s="24" t="s">
        <v>93</v>
      </c>
    </row>
    <row r="73" spans="1:10" ht="21.6">
      <c r="A73" s="23">
        <v>36</v>
      </c>
      <c r="B73" s="24" t="s">
        <v>92</v>
      </c>
      <c r="C73" s="24">
        <v>1110030001</v>
      </c>
      <c r="D73" s="24" t="str">
        <f t="shared" si="2"/>
        <v>1</v>
      </c>
      <c r="E73" s="24" t="str">
        <f t="shared" si="3"/>
        <v>111</v>
      </c>
      <c r="F73" s="24" t="s">
        <v>9</v>
      </c>
      <c r="G73" s="24"/>
      <c r="H73" s="24">
        <v>1300000</v>
      </c>
      <c r="I73" s="24"/>
      <c r="J73" s="24" t="s">
        <v>93</v>
      </c>
    </row>
    <row r="74" spans="1:10" ht="21.6">
      <c r="A74" s="23">
        <v>37</v>
      </c>
      <c r="B74" s="24" t="s">
        <v>92</v>
      </c>
      <c r="C74" s="24">
        <v>856</v>
      </c>
      <c r="D74" s="24" t="str">
        <f t="shared" si="2"/>
        <v>8</v>
      </c>
      <c r="E74" s="24" t="str">
        <f t="shared" si="3"/>
        <v>856</v>
      </c>
      <c r="F74" s="24" t="s">
        <v>26</v>
      </c>
      <c r="G74" s="24">
        <v>320000</v>
      </c>
      <c r="H74" s="24"/>
      <c r="I74" s="24" t="s">
        <v>26</v>
      </c>
      <c r="J74" s="24" t="s">
        <v>93</v>
      </c>
    </row>
    <row r="75" spans="1:10" ht="21.6">
      <c r="A75" s="23">
        <v>37</v>
      </c>
      <c r="B75" s="24" t="s">
        <v>92</v>
      </c>
      <c r="C75" s="24">
        <v>1110030001</v>
      </c>
      <c r="D75" s="24" t="str">
        <f t="shared" si="2"/>
        <v>1</v>
      </c>
      <c r="E75" s="24" t="str">
        <f t="shared" si="3"/>
        <v>111</v>
      </c>
      <c r="F75" s="24" t="s">
        <v>9</v>
      </c>
      <c r="G75" s="24"/>
      <c r="H75" s="24">
        <v>320000</v>
      </c>
      <c r="I75" s="24"/>
      <c r="J75" s="24" t="s">
        <v>93</v>
      </c>
    </row>
    <row r="76" spans="1:10" ht="21.6">
      <c r="A76" s="23">
        <v>38</v>
      </c>
      <c r="B76" s="24" t="s">
        <v>92</v>
      </c>
      <c r="C76" s="24">
        <v>858</v>
      </c>
      <c r="D76" s="24" t="str">
        <f t="shared" si="2"/>
        <v>8</v>
      </c>
      <c r="E76" s="24" t="str">
        <f t="shared" si="3"/>
        <v>858</v>
      </c>
      <c r="F76" s="24" t="s">
        <v>80</v>
      </c>
      <c r="G76" s="24">
        <v>430000</v>
      </c>
      <c r="H76" s="24"/>
      <c r="I76" s="24" t="s">
        <v>80</v>
      </c>
      <c r="J76" s="24" t="s">
        <v>93</v>
      </c>
    </row>
    <row r="77" spans="1:10" ht="21.6">
      <c r="A77" s="23">
        <v>38</v>
      </c>
      <c r="B77" s="24" t="s">
        <v>92</v>
      </c>
      <c r="C77" s="24">
        <v>1110030001</v>
      </c>
      <c r="D77" s="24" t="str">
        <f t="shared" si="2"/>
        <v>1</v>
      </c>
      <c r="E77" s="24" t="str">
        <f t="shared" si="3"/>
        <v>111</v>
      </c>
      <c r="F77" s="24" t="s">
        <v>9</v>
      </c>
      <c r="G77" s="24"/>
      <c r="H77" s="24">
        <v>430000</v>
      </c>
      <c r="I77" s="24"/>
      <c r="J77" s="24" t="s">
        <v>94</v>
      </c>
    </row>
    <row r="78" spans="1:10" ht="21.6">
      <c r="A78" s="23">
        <v>39</v>
      </c>
      <c r="B78" s="24" t="s">
        <v>92</v>
      </c>
      <c r="C78" s="24">
        <v>612</v>
      </c>
      <c r="D78" s="24" t="str">
        <f t="shared" si="2"/>
        <v>6</v>
      </c>
      <c r="E78" s="24" t="str">
        <f t="shared" si="3"/>
        <v>612</v>
      </c>
      <c r="F78" s="24" t="s">
        <v>95</v>
      </c>
      <c r="G78" s="24">
        <v>900000</v>
      </c>
      <c r="H78" s="24"/>
      <c r="I78" s="24" t="s">
        <v>95</v>
      </c>
      <c r="J78" s="24" t="s">
        <v>96</v>
      </c>
    </row>
    <row r="79" spans="1:10" ht="21.6">
      <c r="A79" s="23">
        <v>39</v>
      </c>
      <c r="B79" s="24" t="s">
        <v>92</v>
      </c>
      <c r="C79" s="24">
        <v>1200010001</v>
      </c>
      <c r="D79" s="24" t="str">
        <f t="shared" si="2"/>
        <v>1</v>
      </c>
      <c r="E79" s="24" t="str">
        <f t="shared" si="3"/>
        <v>120</v>
      </c>
      <c r="F79" s="24" t="s">
        <v>73</v>
      </c>
      <c r="G79" s="24"/>
      <c r="H79" s="24">
        <v>900000</v>
      </c>
      <c r="I79" s="24"/>
      <c r="J79" s="24" t="s">
        <v>96</v>
      </c>
    </row>
    <row r="80" spans="1:10" ht="21.6">
      <c r="A80" s="23">
        <v>40</v>
      </c>
      <c r="B80" s="24" t="s">
        <v>97</v>
      </c>
      <c r="C80" s="24">
        <v>125002</v>
      </c>
      <c r="D80" s="24" t="str">
        <f t="shared" si="2"/>
        <v>1</v>
      </c>
      <c r="E80" s="24" t="str">
        <f t="shared" si="3"/>
        <v>125</v>
      </c>
      <c r="F80" s="24" t="s">
        <v>68</v>
      </c>
      <c r="G80" s="24">
        <v>4680000</v>
      </c>
      <c r="H80" s="24"/>
      <c r="I80" s="24" t="s">
        <v>69</v>
      </c>
      <c r="J80" s="24" t="s">
        <v>86</v>
      </c>
    </row>
    <row r="81" spans="1:10" ht="21.6">
      <c r="A81" s="23">
        <v>40</v>
      </c>
      <c r="B81" s="24" t="s">
        <v>97</v>
      </c>
      <c r="C81" s="24">
        <v>1110010001</v>
      </c>
      <c r="D81" s="24" t="str">
        <f t="shared" si="2"/>
        <v>1</v>
      </c>
      <c r="E81" s="24" t="str">
        <f t="shared" si="3"/>
        <v>111</v>
      </c>
      <c r="F81" s="24" t="s">
        <v>9</v>
      </c>
      <c r="G81" s="24"/>
      <c r="H81" s="24">
        <v>4680000</v>
      </c>
      <c r="I81" s="24"/>
      <c r="J81" s="24" t="s">
        <v>86</v>
      </c>
    </row>
    <row r="82" spans="1:10" ht="21.6">
      <c r="A82" s="23">
        <v>41</v>
      </c>
      <c r="B82" s="24" t="s">
        <v>97</v>
      </c>
      <c r="C82" s="24">
        <v>1110020001</v>
      </c>
      <c r="D82" s="24" t="str">
        <f t="shared" si="2"/>
        <v>1</v>
      </c>
      <c r="E82" s="24" t="str">
        <f t="shared" si="3"/>
        <v>111</v>
      </c>
      <c r="F82" s="24" t="s">
        <v>9</v>
      </c>
      <c r="G82" s="24">
        <v>7860000</v>
      </c>
      <c r="H82" s="24"/>
      <c r="I82" s="24" t="s">
        <v>42</v>
      </c>
      <c r="J82" s="24" t="s">
        <v>76</v>
      </c>
    </row>
    <row r="83" spans="1:10" ht="21.6">
      <c r="A83" s="23">
        <v>41</v>
      </c>
      <c r="B83" s="24" t="s">
        <v>97</v>
      </c>
      <c r="C83" s="24">
        <v>611</v>
      </c>
      <c r="D83" s="24" t="str">
        <f t="shared" si="2"/>
        <v>6</v>
      </c>
      <c r="E83" s="24" t="str">
        <f t="shared" si="3"/>
        <v>611</v>
      </c>
      <c r="F83" s="24" t="s">
        <v>75</v>
      </c>
      <c r="G83" s="24"/>
      <c r="H83" s="24">
        <v>7860000</v>
      </c>
      <c r="I83" s="24" t="s">
        <v>75</v>
      </c>
      <c r="J83" s="24" t="s">
        <v>76</v>
      </c>
    </row>
    <row r="84" spans="1:10" ht="21.6">
      <c r="A84" s="23">
        <v>42</v>
      </c>
      <c r="B84" s="24" t="s">
        <v>97</v>
      </c>
      <c r="C84" s="24">
        <v>320002</v>
      </c>
      <c r="D84" s="24" t="str">
        <f t="shared" si="2"/>
        <v>3</v>
      </c>
      <c r="E84" s="24" t="str">
        <f t="shared" si="3"/>
        <v>320</v>
      </c>
      <c r="F84" s="24" t="s">
        <v>19</v>
      </c>
      <c r="G84" s="24">
        <v>2000000</v>
      </c>
      <c r="H84" s="24"/>
      <c r="I84" s="24" t="s">
        <v>28</v>
      </c>
      <c r="J84" s="24" t="s">
        <v>39</v>
      </c>
    </row>
    <row r="85" spans="1:10" ht="21.6">
      <c r="A85" s="23">
        <v>42</v>
      </c>
      <c r="B85" s="24" t="s">
        <v>97</v>
      </c>
      <c r="C85" s="24">
        <v>1110010001</v>
      </c>
      <c r="D85" s="24" t="str">
        <f t="shared" si="2"/>
        <v>1</v>
      </c>
      <c r="E85" s="24" t="str">
        <f t="shared" si="3"/>
        <v>111</v>
      </c>
      <c r="F85" s="24" t="s">
        <v>9</v>
      </c>
      <c r="G85" s="24"/>
      <c r="H85" s="24">
        <v>2000000</v>
      </c>
      <c r="I85" s="24"/>
      <c r="J85" s="24" t="s">
        <v>39</v>
      </c>
    </row>
    <row r="86" spans="1:10" ht="21.6">
      <c r="A86" s="23">
        <v>43</v>
      </c>
      <c r="B86" s="24" t="s">
        <v>97</v>
      </c>
      <c r="C86" s="24">
        <v>125002</v>
      </c>
      <c r="D86" s="24" t="str">
        <f t="shared" si="2"/>
        <v>1</v>
      </c>
      <c r="E86" s="24" t="str">
        <f t="shared" si="3"/>
        <v>125</v>
      </c>
      <c r="F86" s="24" t="s">
        <v>68</v>
      </c>
      <c r="G86" s="24">
        <v>9200000</v>
      </c>
      <c r="H86" s="24"/>
      <c r="I86" s="24" t="s">
        <v>69</v>
      </c>
      <c r="J86" s="24" t="s">
        <v>71</v>
      </c>
    </row>
    <row r="87" spans="1:10" ht="21.6">
      <c r="A87" s="23">
        <v>43</v>
      </c>
      <c r="B87" s="24" t="s">
        <v>97</v>
      </c>
      <c r="C87" s="24">
        <v>320001</v>
      </c>
      <c r="D87" s="24" t="str">
        <f t="shared" si="2"/>
        <v>3</v>
      </c>
      <c r="E87" s="24" t="str">
        <f t="shared" si="3"/>
        <v>320</v>
      </c>
      <c r="F87" s="24" t="s">
        <v>19</v>
      </c>
      <c r="G87" s="24"/>
      <c r="H87" s="24">
        <v>9200000</v>
      </c>
      <c r="I87" s="24" t="s">
        <v>20</v>
      </c>
      <c r="J87" s="24" t="s">
        <v>71</v>
      </c>
    </row>
    <row r="88" spans="1:10" ht="21.6">
      <c r="A88" s="23">
        <v>44</v>
      </c>
      <c r="B88" s="24" t="s">
        <v>98</v>
      </c>
      <c r="C88" s="24">
        <v>854</v>
      </c>
      <c r="D88" s="24" t="str">
        <f t="shared" si="2"/>
        <v>8</v>
      </c>
      <c r="E88" s="24" t="str">
        <f t="shared" si="3"/>
        <v>854</v>
      </c>
      <c r="F88" s="24" t="s">
        <v>99</v>
      </c>
      <c r="G88" s="24">
        <v>120000</v>
      </c>
      <c r="H88" s="24"/>
      <c r="I88" s="24" t="s">
        <v>99</v>
      </c>
      <c r="J88" s="24" t="s">
        <v>100</v>
      </c>
    </row>
    <row r="89" spans="1:10" ht="21.6">
      <c r="A89" s="23">
        <v>44</v>
      </c>
      <c r="B89" s="24" t="s">
        <v>98</v>
      </c>
      <c r="C89" s="24">
        <v>1110020001</v>
      </c>
      <c r="D89" s="24" t="str">
        <f t="shared" si="2"/>
        <v>1</v>
      </c>
      <c r="E89" s="24" t="str">
        <f t="shared" si="3"/>
        <v>111</v>
      </c>
      <c r="F89" s="24" t="s">
        <v>9</v>
      </c>
      <c r="G89" s="24"/>
      <c r="H89" s="24">
        <v>120000</v>
      </c>
      <c r="I89" s="24" t="s">
        <v>42</v>
      </c>
      <c r="J89" s="24" t="s">
        <v>100</v>
      </c>
    </row>
    <row r="90" spans="1:10" ht="21.6">
      <c r="A90" s="23">
        <v>45</v>
      </c>
      <c r="B90" s="24" t="s">
        <v>101</v>
      </c>
      <c r="C90" s="24">
        <v>331001</v>
      </c>
      <c r="D90" s="24" t="str">
        <f t="shared" si="2"/>
        <v>3</v>
      </c>
      <c r="E90" s="24" t="str">
        <f t="shared" si="3"/>
        <v>331</v>
      </c>
      <c r="F90" s="24" t="s">
        <v>64</v>
      </c>
      <c r="G90" s="24">
        <v>8500000</v>
      </c>
      <c r="H90" s="24"/>
      <c r="I90" s="24" t="s">
        <v>65</v>
      </c>
      <c r="J90" s="24" t="s">
        <v>102</v>
      </c>
    </row>
    <row r="91" spans="1:10" ht="21.6">
      <c r="A91" s="23">
        <v>45</v>
      </c>
      <c r="B91" s="24" t="s">
        <v>101</v>
      </c>
      <c r="C91" s="24">
        <v>618</v>
      </c>
      <c r="D91" s="24" t="str">
        <f t="shared" si="2"/>
        <v>6</v>
      </c>
      <c r="E91" s="24" t="str">
        <f t="shared" si="3"/>
        <v>618</v>
      </c>
      <c r="F91" s="24" t="s">
        <v>50</v>
      </c>
      <c r="G91" s="24"/>
      <c r="H91" s="24">
        <v>8500000</v>
      </c>
      <c r="I91" s="24" t="s">
        <v>50</v>
      </c>
      <c r="J91" s="24" t="s">
        <v>102</v>
      </c>
    </row>
    <row r="92" spans="1:10" ht="21.6">
      <c r="A92" s="23">
        <v>46</v>
      </c>
      <c r="B92" s="24" t="s">
        <v>101</v>
      </c>
      <c r="C92" s="24">
        <v>5410010001</v>
      </c>
      <c r="D92" s="24" t="str">
        <f t="shared" si="2"/>
        <v>5</v>
      </c>
      <c r="E92" s="24" t="str">
        <f t="shared" si="3"/>
        <v>541</v>
      </c>
      <c r="F92" s="24" t="s">
        <v>56</v>
      </c>
      <c r="G92" s="24">
        <v>400000</v>
      </c>
      <c r="H92" s="24"/>
      <c r="I92" s="24"/>
      <c r="J92" s="24" t="s">
        <v>77</v>
      </c>
    </row>
    <row r="93" spans="1:10" ht="21.6">
      <c r="A93" s="23">
        <v>46</v>
      </c>
      <c r="B93" s="24" t="s">
        <v>101</v>
      </c>
      <c r="C93" s="24">
        <v>1110020001</v>
      </c>
      <c r="D93" s="24" t="str">
        <f t="shared" si="2"/>
        <v>1</v>
      </c>
      <c r="E93" s="24" t="str">
        <f t="shared" si="3"/>
        <v>111</v>
      </c>
      <c r="F93" s="24" t="s">
        <v>9</v>
      </c>
      <c r="G93" s="24"/>
      <c r="H93" s="24">
        <v>400000</v>
      </c>
      <c r="I93" s="24" t="s">
        <v>42</v>
      </c>
      <c r="J93" s="24" t="s">
        <v>77</v>
      </c>
    </row>
    <row r="94" spans="1:10" ht="21.6">
      <c r="A94" s="23">
        <v>47</v>
      </c>
      <c r="B94" s="24" t="s">
        <v>101</v>
      </c>
      <c r="C94" s="24">
        <v>125002</v>
      </c>
      <c r="D94" s="24" t="str">
        <f t="shared" si="2"/>
        <v>1</v>
      </c>
      <c r="E94" s="24" t="str">
        <f t="shared" si="3"/>
        <v>125</v>
      </c>
      <c r="F94" s="24" t="s">
        <v>68</v>
      </c>
      <c r="G94" s="24">
        <v>10500000</v>
      </c>
      <c r="H94" s="24"/>
      <c r="I94" s="24" t="s">
        <v>69</v>
      </c>
      <c r="J94" s="24" t="s">
        <v>86</v>
      </c>
    </row>
    <row r="95" spans="1:10" ht="21.6">
      <c r="A95" s="23">
        <v>47</v>
      </c>
      <c r="B95" s="24" t="s">
        <v>101</v>
      </c>
      <c r="C95" s="24">
        <v>1110010001</v>
      </c>
      <c r="D95" s="24" t="str">
        <f t="shared" si="2"/>
        <v>1</v>
      </c>
      <c r="E95" s="24" t="str">
        <f t="shared" si="3"/>
        <v>111</v>
      </c>
      <c r="F95" s="24" t="s">
        <v>9</v>
      </c>
      <c r="G95" s="24"/>
      <c r="H95" s="24">
        <v>10500000</v>
      </c>
      <c r="I95" s="24"/>
      <c r="J95" s="24" t="s">
        <v>86</v>
      </c>
    </row>
    <row r="96" spans="1:10" ht="21.6">
      <c r="A96" s="23">
        <v>48</v>
      </c>
      <c r="B96" s="24" t="s">
        <v>101</v>
      </c>
      <c r="C96" s="24">
        <v>854</v>
      </c>
      <c r="D96" s="24" t="str">
        <f t="shared" si="2"/>
        <v>8</v>
      </c>
      <c r="E96" s="24" t="str">
        <f t="shared" si="3"/>
        <v>854</v>
      </c>
      <c r="F96" s="24" t="s">
        <v>99</v>
      </c>
      <c r="G96" s="24">
        <v>180000</v>
      </c>
      <c r="H96" s="24"/>
      <c r="I96" s="24" t="s">
        <v>99</v>
      </c>
      <c r="J96" s="24" t="s">
        <v>100</v>
      </c>
    </row>
    <row r="97" spans="1:10" ht="21.6">
      <c r="A97" s="23">
        <v>48</v>
      </c>
      <c r="B97" s="24" t="s">
        <v>101</v>
      </c>
      <c r="C97" s="24">
        <v>1110020001</v>
      </c>
      <c r="D97" s="24" t="str">
        <f t="shared" si="2"/>
        <v>1</v>
      </c>
      <c r="E97" s="24" t="str">
        <f t="shared" si="3"/>
        <v>111</v>
      </c>
      <c r="F97" s="24" t="s">
        <v>9</v>
      </c>
      <c r="G97" s="24"/>
      <c r="H97" s="24">
        <v>180000</v>
      </c>
      <c r="I97" s="24" t="s">
        <v>42</v>
      </c>
      <c r="J97" s="24" t="s">
        <v>100</v>
      </c>
    </row>
    <row r="98" spans="1:10" ht="21.6">
      <c r="A98" s="23">
        <v>49</v>
      </c>
      <c r="B98" s="24" t="s">
        <v>103</v>
      </c>
      <c r="C98" s="24">
        <v>856</v>
      </c>
      <c r="D98" s="24" t="str">
        <f t="shared" si="2"/>
        <v>8</v>
      </c>
      <c r="E98" s="24" t="str">
        <f t="shared" si="3"/>
        <v>856</v>
      </c>
      <c r="F98" s="24" t="s">
        <v>26</v>
      </c>
      <c r="G98" s="24">
        <v>160000</v>
      </c>
      <c r="H98" s="24"/>
      <c r="I98" s="24" t="s">
        <v>26</v>
      </c>
      <c r="J98" s="24" t="s">
        <v>104</v>
      </c>
    </row>
    <row r="99" spans="1:10" ht="21.6">
      <c r="A99" s="23">
        <v>49</v>
      </c>
      <c r="B99" s="24" t="s">
        <v>103</v>
      </c>
      <c r="C99" s="24">
        <v>1110020001</v>
      </c>
      <c r="D99" s="24" t="str">
        <f t="shared" si="2"/>
        <v>1</v>
      </c>
      <c r="E99" s="24" t="str">
        <f t="shared" si="3"/>
        <v>111</v>
      </c>
      <c r="F99" s="24" t="s">
        <v>9</v>
      </c>
      <c r="G99" s="24"/>
      <c r="H99" s="24">
        <v>160000</v>
      </c>
      <c r="I99" s="24" t="s">
        <v>42</v>
      </c>
      <c r="J99" s="24" t="s">
        <v>104</v>
      </c>
    </row>
    <row r="100" spans="1:10" ht="21.6">
      <c r="A100" s="23">
        <v>50</v>
      </c>
      <c r="B100" s="24" t="s">
        <v>103</v>
      </c>
      <c r="C100" s="24">
        <v>320001</v>
      </c>
      <c r="D100" s="24" t="str">
        <f t="shared" si="2"/>
        <v>3</v>
      </c>
      <c r="E100" s="24" t="str">
        <f t="shared" si="3"/>
        <v>320</v>
      </c>
      <c r="F100" s="24" t="s">
        <v>19</v>
      </c>
      <c r="G100" s="24">
        <v>6500000</v>
      </c>
      <c r="H100" s="24"/>
      <c r="I100" s="24" t="s">
        <v>20</v>
      </c>
      <c r="J100" s="24" t="s">
        <v>39</v>
      </c>
    </row>
    <row r="101" spans="1:10" ht="21.6">
      <c r="A101" s="23">
        <v>50</v>
      </c>
      <c r="B101" s="24" t="s">
        <v>103</v>
      </c>
      <c r="C101" s="24">
        <v>1110010001</v>
      </c>
      <c r="D101" s="24" t="str">
        <f t="shared" si="2"/>
        <v>1</v>
      </c>
      <c r="E101" s="24" t="str">
        <f t="shared" si="3"/>
        <v>111</v>
      </c>
      <c r="F101" s="24" t="s">
        <v>9</v>
      </c>
      <c r="G101" s="24"/>
      <c r="H101" s="24">
        <v>6500000</v>
      </c>
      <c r="I101" s="24"/>
      <c r="J101" s="24" t="s">
        <v>39</v>
      </c>
    </row>
    <row r="102" spans="1:10" ht="21.6">
      <c r="A102" s="23">
        <v>51</v>
      </c>
      <c r="B102" s="24" t="s">
        <v>103</v>
      </c>
      <c r="C102" s="24">
        <v>320002</v>
      </c>
      <c r="D102" s="24" t="str">
        <f t="shared" si="2"/>
        <v>3</v>
      </c>
      <c r="E102" s="24" t="str">
        <f t="shared" si="3"/>
        <v>320</v>
      </c>
      <c r="F102" s="24" t="s">
        <v>19</v>
      </c>
      <c r="G102" s="24">
        <v>2300000</v>
      </c>
      <c r="H102" s="24"/>
      <c r="I102" s="24" t="s">
        <v>28</v>
      </c>
      <c r="J102" s="24" t="s">
        <v>39</v>
      </c>
    </row>
    <row r="103" spans="1:10" ht="21.6">
      <c r="A103" s="23">
        <v>51</v>
      </c>
      <c r="B103" s="24" t="s">
        <v>103</v>
      </c>
      <c r="C103" s="24">
        <v>1110010001</v>
      </c>
      <c r="D103" s="24" t="str">
        <f t="shared" si="2"/>
        <v>1</v>
      </c>
      <c r="E103" s="24" t="str">
        <f t="shared" si="3"/>
        <v>111</v>
      </c>
      <c r="F103" s="24" t="s">
        <v>9</v>
      </c>
      <c r="G103" s="24"/>
      <c r="H103" s="24">
        <v>2300000</v>
      </c>
      <c r="I103" s="24"/>
      <c r="J103" s="24" t="s">
        <v>39</v>
      </c>
    </row>
    <row r="104" spans="1:10" ht="21.6">
      <c r="A104" s="23">
        <v>52</v>
      </c>
      <c r="B104" s="24" t="s">
        <v>103</v>
      </c>
      <c r="C104" s="24">
        <v>1110010001</v>
      </c>
      <c r="D104" s="24" t="str">
        <f t="shared" si="2"/>
        <v>1</v>
      </c>
      <c r="E104" s="24" t="str">
        <f t="shared" si="3"/>
        <v>111</v>
      </c>
      <c r="F104" s="24" t="s">
        <v>9</v>
      </c>
      <c r="G104" s="24">
        <v>11600000</v>
      </c>
      <c r="H104" s="24"/>
      <c r="I104" s="24"/>
      <c r="J104" s="24" t="s">
        <v>76</v>
      </c>
    </row>
    <row r="105" spans="1:10" ht="21.6">
      <c r="A105" s="23">
        <v>52</v>
      </c>
      <c r="B105" s="24" t="s">
        <v>103</v>
      </c>
      <c r="C105" s="24">
        <v>611</v>
      </c>
      <c r="D105" s="24" t="str">
        <f t="shared" si="2"/>
        <v>6</v>
      </c>
      <c r="E105" s="24" t="str">
        <f t="shared" si="3"/>
        <v>611</v>
      </c>
      <c r="F105" s="24" t="s">
        <v>75</v>
      </c>
      <c r="G105" s="24"/>
      <c r="H105" s="24">
        <v>11600000</v>
      </c>
      <c r="I105" s="24" t="s">
        <v>75</v>
      </c>
      <c r="J105" s="24" t="s">
        <v>76</v>
      </c>
    </row>
    <row r="106" spans="1:10" ht="21.6">
      <c r="A106" s="23">
        <v>53</v>
      </c>
      <c r="B106" s="24" t="s">
        <v>103</v>
      </c>
      <c r="C106" s="24">
        <v>1110010001</v>
      </c>
      <c r="D106" s="24" t="str">
        <f t="shared" si="2"/>
        <v>1</v>
      </c>
      <c r="E106" s="24" t="str">
        <f t="shared" si="3"/>
        <v>111</v>
      </c>
      <c r="F106" s="24" t="s">
        <v>9</v>
      </c>
      <c r="G106" s="24">
        <v>14300000</v>
      </c>
      <c r="H106" s="24"/>
      <c r="I106" s="24"/>
      <c r="J106" s="24" t="s">
        <v>76</v>
      </c>
    </row>
    <row r="107" spans="1:10" ht="21.6">
      <c r="A107" s="23">
        <v>53</v>
      </c>
      <c r="B107" s="24" t="s">
        <v>103</v>
      </c>
      <c r="C107" s="24">
        <v>611</v>
      </c>
      <c r="D107" s="24" t="str">
        <f t="shared" si="2"/>
        <v>6</v>
      </c>
      <c r="E107" s="24" t="str">
        <f t="shared" si="3"/>
        <v>611</v>
      </c>
      <c r="F107" s="24" t="s">
        <v>75</v>
      </c>
      <c r="G107" s="24"/>
      <c r="H107" s="24">
        <v>14300000</v>
      </c>
      <c r="I107" s="24" t="s">
        <v>75</v>
      </c>
      <c r="J107" s="24" t="s">
        <v>76</v>
      </c>
    </row>
    <row r="108" spans="1:10" ht="21.6">
      <c r="A108" s="23">
        <v>54</v>
      </c>
      <c r="B108" s="24" t="s">
        <v>105</v>
      </c>
      <c r="C108" s="24">
        <v>1110010001</v>
      </c>
      <c r="D108" s="24" t="str">
        <f t="shared" si="2"/>
        <v>1</v>
      </c>
      <c r="E108" s="24" t="str">
        <f t="shared" si="3"/>
        <v>111</v>
      </c>
      <c r="F108" s="24" t="s">
        <v>9</v>
      </c>
      <c r="G108" s="24">
        <v>15000000</v>
      </c>
      <c r="H108" s="24"/>
      <c r="I108" s="24"/>
      <c r="J108" s="24" t="s">
        <v>106</v>
      </c>
    </row>
    <row r="109" spans="1:10" ht="21.6">
      <c r="A109" s="23">
        <v>54</v>
      </c>
      <c r="B109" s="24" t="s">
        <v>105</v>
      </c>
      <c r="C109" s="24">
        <v>1200010001</v>
      </c>
      <c r="D109" s="24" t="str">
        <f t="shared" si="2"/>
        <v>1</v>
      </c>
      <c r="E109" s="24" t="str">
        <f t="shared" si="3"/>
        <v>120</v>
      </c>
      <c r="F109" s="24" t="s">
        <v>73</v>
      </c>
      <c r="G109" s="24"/>
      <c r="H109" s="24">
        <v>15000000</v>
      </c>
      <c r="I109" s="24"/>
      <c r="J109" s="24" t="s">
        <v>106</v>
      </c>
    </row>
    <row r="110" spans="1:10" ht="21.6">
      <c r="A110" s="23">
        <v>55</v>
      </c>
      <c r="B110" s="24" t="s">
        <v>105</v>
      </c>
      <c r="C110" s="24">
        <v>612</v>
      </c>
      <c r="D110" s="24" t="str">
        <f t="shared" si="2"/>
        <v>6</v>
      </c>
      <c r="E110" s="24" t="str">
        <f t="shared" si="3"/>
        <v>612</v>
      </c>
      <c r="F110" s="24" t="s">
        <v>95</v>
      </c>
      <c r="G110" s="24">
        <v>350000</v>
      </c>
      <c r="H110" s="24"/>
      <c r="I110" s="24" t="s">
        <v>95</v>
      </c>
      <c r="J110" s="24" t="s">
        <v>107</v>
      </c>
    </row>
    <row r="111" spans="1:10" ht="21.6">
      <c r="A111" s="23">
        <v>55</v>
      </c>
      <c r="B111" s="24" t="s">
        <v>105</v>
      </c>
      <c r="C111" s="24">
        <v>1110020001</v>
      </c>
      <c r="D111" s="24" t="str">
        <f t="shared" si="2"/>
        <v>1</v>
      </c>
      <c r="E111" s="24" t="str">
        <f t="shared" si="3"/>
        <v>111</v>
      </c>
      <c r="F111" s="24" t="s">
        <v>9</v>
      </c>
      <c r="G111" s="24"/>
      <c r="H111" s="24">
        <v>350000</v>
      </c>
      <c r="I111" s="24" t="s">
        <v>42</v>
      </c>
      <c r="J111" s="24" t="s">
        <v>108</v>
      </c>
    </row>
    <row r="112" spans="1:10" ht="21.6">
      <c r="A112" s="23">
        <v>56</v>
      </c>
      <c r="B112" s="24" t="s">
        <v>105</v>
      </c>
      <c r="C112" s="24">
        <v>861</v>
      </c>
      <c r="D112" s="24" t="str">
        <f t="shared" si="2"/>
        <v>8</v>
      </c>
      <c r="E112" s="24" t="str">
        <f t="shared" si="3"/>
        <v>861</v>
      </c>
      <c r="F112" s="24" t="s">
        <v>109</v>
      </c>
      <c r="G112" s="24">
        <v>700000</v>
      </c>
      <c r="H112" s="24"/>
      <c r="I112" s="24" t="s">
        <v>109</v>
      </c>
      <c r="J112" s="24" t="s">
        <v>110</v>
      </c>
    </row>
    <row r="113" spans="1:10" ht="21.6">
      <c r="A113" s="23">
        <v>56</v>
      </c>
      <c r="B113" s="24" t="s">
        <v>105</v>
      </c>
      <c r="C113" s="24">
        <v>1110010001</v>
      </c>
      <c r="D113" s="24" t="str">
        <f t="shared" si="2"/>
        <v>1</v>
      </c>
      <c r="E113" s="24" t="str">
        <f t="shared" si="3"/>
        <v>111</v>
      </c>
      <c r="F113" s="24" t="s">
        <v>9</v>
      </c>
      <c r="G113" s="24"/>
      <c r="H113" s="24">
        <v>700000</v>
      </c>
      <c r="I113" s="24"/>
      <c r="J113" s="24" t="s">
        <v>110</v>
      </c>
    </row>
    <row r="114" spans="1:10" ht="21.6">
      <c r="A114" s="23">
        <v>57</v>
      </c>
      <c r="B114" s="24" t="s">
        <v>111</v>
      </c>
      <c r="C114" s="24">
        <v>125002</v>
      </c>
      <c r="D114" s="24" t="str">
        <f t="shared" si="2"/>
        <v>1</v>
      </c>
      <c r="E114" s="24" t="str">
        <f t="shared" si="3"/>
        <v>125</v>
      </c>
      <c r="F114" s="24" t="s">
        <v>68</v>
      </c>
      <c r="G114" s="24">
        <v>12000000</v>
      </c>
      <c r="H114" s="24"/>
      <c r="I114" s="24" t="s">
        <v>69</v>
      </c>
      <c r="J114" s="24" t="s">
        <v>86</v>
      </c>
    </row>
    <row r="115" spans="1:10" ht="21.6">
      <c r="A115" s="23">
        <v>57</v>
      </c>
      <c r="B115" s="24" t="s">
        <v>111</v>
      </c>
      <c r="C115" s="24">
        <v>1110010001</v>
      </c>
      <c r="D115" s="24" t="str">
        <f t="shared" si="2"/>
        <v>1</v>
      </c>
      <c r="E115" s="24" t="str">
        <f t="shared" si="3"/>
        <v>111</v>
      </c>
      <c r="F115" s="24" t="s">
        <v>9</v>
      </c>
      <c r="G115" s="24"/>
      <c r="H115" s="24">
        <v>12000000</v>
      </c>
      <c r="I115" s="24"/>
      <c r="J115" s="24" t="s">
        <v>112</v>
      </c>
    </row>
    <row r="116" spans="1:10" ht="21.6">
      <c r="A116" s="23">
        <v>58</v>
      </c>
      <c r="B116" s="24" t="s">
        <v>111</v>
      </c>
      <c r="C116" s="24">
        <v>854</v>
      </c>
      <c r="D116" s="24" t="str">
        <f t="shared" si="2"/>
        <v>8</v>
      </c>
      <c r="E116" s="24" t="str">
        <f t="shared" si="3"/>
        <v>854</v>
      </c>
      <c r="F116" s="24" t="s">
        <v>99</v>
      </c>
      <c r="G116" s="24">
        <v>100000</v>
      </c>
      <c r="H116" s="24"/>
      <c r="I116" s="24" t="s">
        <v>99</v>
      </c>
      <c r="J116" s="24" t="s">
        <v>100</v>
      </c>
    </row>
    <row r="117" spans="1:10" ht="21.6">
      <c r="A117" s="23">
        <v>58</v>
      </c>
      <c r="B117" s="24" t="s">
        <v>111</v>
      </c>
      <c r="C117" s="24">
        <v>1110020001</v>
      </c>
      <c r="D117" s="24" t="str">
        <f t="shared" si="2"/>
        <v>1</v>
      </c>
      <c r="E117" s="24" t="str">
        <f t="shared" si="3"/>
        <v>111</v>
      </c>
      <c r="F117" s="24" t="s">
        <v>9</v>
      </c>
      <c r="G117" s="24"/>
      <c r="H117" s="24">
        <v>100000</v>
      </c>
      <c r="I117" s="24" t="s">
        <v>42</v>
      </c>
      <c r="J117" s="24" t="s">
        <v>100</v>
      </c>
    </row>
    <row r="118" spans="1:10" ht="21.6">
      <c r="A118" s="23">
        <v>59</v>
      </c>
      <c r="B118" s="24" t="s">
        <v>111</v>
      </c>
      <c r="C118" s="24">
        <v>125002</v>
      </c>
      <c r="D118" s="24" t="str">
        <f t="shared" si="2"/>
        <v>1</v>
      </c>
      <c r="E118" s="24" t="str">
        <f t="shared" si="3"/>
        <v>125</v>
      </c>
      <c r="F118" s="24" t="s">
        <v>68</v>
      </c>
      <c r="G118" s="24">
        <v>12500000</v>
      </c>
      <c r="H118" s="24"/>
      <c r="I118" s="24" t="s">
        <v>69</v>
      </c>
      <c r="J118" s="24" t="s">
        <v>71</v>
      </c>
    </row>
    <row r="119" spans="1:10" ht="21.6">
      <c r="A119" s="23">
        <v>59</v>
      </c>
      <c r="B119" s="24" t="s">
        <v>111</v>
      </c>
      <c r="C119" s="24">
        <v>320001</v>
      </c>
      <c r="D119" s="24" t="str">
        <f t="shared" si="2"/>
        <v>3</v>
      </c>
      <c r="E119" s="24" t="str">
        <f t="shared" si="3"/>
        <v>320</v>
      </c>
      <c r="F119" s="24" t="s">
        <v>19</v>
      </c>
      <c r="G119" s="24"/>
      <c r="H119" s="24">
        <v>12500000</v>
      </c>
      <c r="I119" s="24" t="s">
        <v>20</v>
      </c>
      <c r="J119" s="24" t="s">
        <v>71</v>
      </c>
    </row>
    <row r="120" spans="1:10" ht="21.6">
      <c r="A120" s="23">
        <v>60</v>
      </c>
      <c r="B120" s="24" t="s">
        <v>113</v>
      </c>
      <c r="C120" s="24">
        <v>858</v>
      </c>
      <c r="D120" s="24" t="str">
        <f t="shared" si="2"/>
        <v>8</v>
      </c>
      <c r="E120" s="24" t="str">
        <f t="shared" si="3"/>
        <v>858</v>
      </c>
      <c r="F120" s="24" t="s">
        <v>80</v>
      </c>
      <c r="G120" s="24">
        <v>520000</v>
      </c>
      <c r="H120" s="24"/>
      <c r="I120" s="24" t="s">
        <v>80</v>
      </c>
      <c r="J120" s="24"/>
    </row>
    <row r="121" spans="1:10" ht="21.6">
      <c r="A121" s="23">
        <v>60</v>
      </c>
      <c r="B121" s="24" t="s">
        <v>113</v>
      </c>
      <c r="C121" s="24">
        <v>1110020001</v>
      </c>
      <c r="D121" s="24" t="str">
        <f t="shared" si="2"/>
        <v>1</v>
      </c>
      <c r="E121" s="24" t="str">
        <f t="shared" si="3"/>
        <v>111</v>
      </c>
      <c r="F121" s="24" t="s">
        <v>9</v>
      </c>
      <c r="G121" s="24"/>
      <c r="H121" s="24">
        <v>520000</v>
      </c>
      <c r="I121" s="24" t="s">
        <v>42</v>
      </c>
      <c r="J121" s="24"/>
    </row>
    <row r="122" spans="1:10" ht="21.6">
      <c r="A122" s="23">
        <v>61</v>
      </c>
      <c r="B122" s="24" t="s">
        <v>113</v>
      </c>
      <c r="C122" s="24">
        <v>320002</v>
      </c>
      <c r="D122" s="24" t="str">
        <f t="shared" si="2"/>
        <v>3</v>
      </c>
      <c r="E122" s="24" t="str">
        <f t="shared" si="3"/>
        <v>320</v>
      </c>
      <c r="F122" s="24" t="s">
        <v>19</v>
      </c>
      <c r="G122" s="24">
        <v>2000000</v>
      </c>
      <c r="H122" s="24"/>
      <c r="I122" s="24" t="s">
        <v>28</v>
      </c>
      <c r="J122" s="24" t="s">
        <v>39</v>
      </c>
    </row>
    <row r="123" spans="1:10" ht="21.6">
      <c r="A123" s="23">
        <v>61</v>
      </c>
      <c r="B123" s="24" t="s">
        <v>113</v>
      </c>
      <c r="C123" s="24">
        <v>1110010001</v>
      </c>
      <c r="D123" s="24" t="str">
        <f t="shared" si="2"/>
        <v>1</v>
      </c>
      <c r="E123" s="24" t="str">
        <f t="shared" si="3"/>
        <v>111</v>
      </c>
      <c r="F123" s="24" t="s">
        <v>9</v>
      </c>
      <c r="G123" s="24"/>
      <c r="H123" s="24">
        <v>2000000</v>
      </c>
      <c r="I123" s="24"/>
      <c r="J123" s="24" t="s">
        <v>39</v>
      </c>
    </row>
    <row r="124" spans="1:10" ht="21.6">
      <c r="A124" s="23">
        <v>62</v>
      </c>
      <c r="B124" s="24" t="s">
        <v>114</v>
      </c>
      <c r="C124" s="24">
        <v>211001</v>
      </c>
      <c r="D124" s="24" t="str">
        <f t="shared" si="2"/>
        <v>2</v>
      </c>
      <c r="E124" s="24" t="str">
        <f t="shared" si="3"/>
        <v>211</v>
      </c>
      <c r="F124" s="24" t="s">
        <v>16</v>
      </c>
      <c r="G124" s="24">
        <v>900000</v>
      </c>
      <c r="H124" s="24"/>
      <c r="I124" s="24" t="s">
        <v>17</v>
      </c>
      <c r="J124" s="24" t="s">
        <v>18</v>
      </c>
    </row>
    <row r="125" spans="1:10" ht="21.6">
      <c r="A125" s="23">
        <v>62</v>
      </c>
      <c r="B125" s="24" t="s">
        <v>114</v>
      </c>
      <c r="C125" s="24">
        <v>320001</v>
      </c>
      <c r="D125" s="24" t="str">
        <f t="shared" si="2"/>
        <v>3</v>
      </c>
      <c r="E125" s="24" t="str">
        <f t="shared" si="3"/>
        <v>320</v>
      </c>
      <c r="F125" s="24" t="s">
        <v>19</v>
      </c>
      <c r="G125" s="24"/>
      <c r="H125" s="24">
        <v>900000</v>
      </c>
      <c r="I125" s="24" t="s">
        <v>20</v>
      </c>
      <c r="J125" s="24" t="s">
        <v>18</v>
      </c>
    </row>
    <row r="126" spans="1:10" ht="21.6">
      <c r="A126" s="23">
        <v>63</v>
      </c>
      <c r="B126" s="24" t="s">
        <v>114</v>
      </c>
      <c r="C126" s="24">
        <v>120002</v>
      </c>
      <c r="D126" s="24" t="str">
        <f t="shared" si="2"/>
        <v>1</v>
      </c>
      <c r="E126" s="24" t="str">
        <f t="shared" si="3"/>
        <v>120</v>
      </c>
      <c r="F126" s="24" t="s">
        <v>73</v>
      </c>
      <c r="G126" s="24">
        <v>9500000</v>
      </c>
      <c r="H126" s="24"/>
      <c r="I126" s="24" t="s">
        <v>115</v>
      </c>
      <c r="J126" s="24" t="s">
        <v>74</v>
      </c>
    </row>
    <row r="127" spans="1:10" ht="21.6">
      <c r="A127" s="23">
        <v>63</v>
      </c>
      <c r="B127" s="24" t="s">
        <v>114</v>
      </c>
      <c r="C127" s="24">
        <v>611</v>
      </c>
      <c r="D127" s="24" t="str">
        <f t="shared" si="2"/>
        <v>6</v>
      </c>
      <c r="E127" s="24" t="str">
        <f t="shared" si="3"/>
        <v>611</v>
      </c>
      <c r="F127" s="24" t="s">
        <v>75</v>
      </c>
      <c r="G127" s="24"/>
      <c r="H127" s="24">
        <v>9500000</v>
      </c>
      <c r="I127" s="24" t="s">
        <v>75</v>
      </c>
      <c r="J127" s="24" t="s">
        <v>74</v>
      </c>
    </row>
    <row r="128" spans="1:10" ht="21.6">
      <c r="A128" s="23">
        <v>64</v>
      </c>
      <c r="B128" s="24" t="s">
        <v>116</v>
      </c>
      <c r="C128" s="24">
        <v>331001</v>
      </c>
      <c r="D128" s="24" t="str">
        <f t="shared" si="2"/>
        <v>3</v>
      </c>
      <c r="E128" s="24" t="str">
        <f t="shared" si="3"/>
        <v>331</v>
      </c>
      <c r="F128" s="24" t="s">
        <v>64</v>
      </c>
      <c r="G128" s="24">
        <v>2100000</v>
      </c>
      <c r="H128" s="24"/>
      <c r="I128" s="24" t="s">
        <v>65</v>
      </c>
      <c r="J128" s="24" t="s">
        <v>117</v>
      </c>
    </row>
    <row r="129" spans="1:10" ht="21.6">
      <c r="A129" s="23">
        <v>64</v>
      </c>
      <c r="B129" s="24" t="s">
        <v>116</v>
      </c>
      <c r="C129" s="24">
        <v>618</v>
      </c>
      <c r="D129" s="24" t="str">
        <f t="shared" si="2"/>
        <v>6</v>
      </c>
      <c r="E129" s="24" t="str">
        <f t="shared" si="3"/>
        <v>618</v>
      </c>
      <c r="F129" s="24" t="s">
        <v>50</v>
      </c>
      <c r="G129" s="24"/>
      <c r="H129" s="24">
        <v>2100000</v>
      </c>
      <c r="I129" s="24" t="s">
        <v>50</v>
      </c>
      <c r="J129" s="24" t="s">
        <v>117</v>
      </c>
    </row>
    <row r="130" spans="1:10" ht="21.6">
      <c r="A130" s="23">
        <v>65</v>
      </c>
      <c r="B130" s="24" t="s">
        <v>118</v>
      </c>
      <c r="C130" s="24">
        <v>1110020001</v>
      </c>
      <c r="D130" s="24" t="str">
        <f t="shared" si="2"/>
        <v>1</v>
      </c>
      <c r="E130" s="24" t="str">
        <f t="shared" si="3"/>
        <v>111</v>
      </c>
      <c r="F130" s="24" t="s">
        <v>9</v>
      </c>
      <c r="G130" s="24">
        <v>590000</v>
      </c>
      <c r="H130" s="24"/>
      <c r="I130" s="24" t="s">
        <v>42</v>
      </c>
      <c r="J130" s="24" t="s">
        <v>119</v>
      </c>
    </row>
    <row r="131" spans="1:10" ht="21.6">
      <c r="A131" s="23">
        <v>65</v>
      </c>
      <c r="B131" s="24" t="s">
        <v>118</v>
      </c>
      <c r="C131" s="24">
        <v>630</v>
      </c>
      <c r="D131" s="24" t="str">
        <f t="shared" ref="D131:D194" si="4">LEFT(C131,1)</f>
        <v>6</v>
      </c>
      <c r="E131" s="24" t="str">
        <f t="shared" ref="E131:E194" si="5">LEFT(C131,3)</f>
        <v>630</v>
      </c>
      <c r="F131" s="24" t="s">
        <v>120</v>
      </c>
      <c r="G131" s="24"/>
      <c r="H131" s="24">
        <v>590000</v>
      </c>
      <c r="I131" s="24" t="s">
        <v>120</v>
      </c>
      <c r="J131" s="24" t="s">
        <v>119</v>
      </c>
    </row>
    <row r="132" spans="1:10" ht="21.6">
      <c r="A132" s="23">
        <v>66</v>
      </c>
      <c r="B132" s="24" t="s">
        <v>118</v>
      </c>
      <c r="C132" s="24">
        <v>1110010001</v>
      </c>
      <c r="D132" s="24" t="str">
        <f t="shared" si="4"/>
        <v>1</v>
      </c>
      <c r="E132" s="24" t="str">
        <f t="shared" si="5"/>
        <v>111</v>
      </c>
      <c r="F132" s="24" t="s">
        <v>9</v>
      </c>
      <c r="G132" s="24">
        <v>5000000</v>
      </c>
      <c r="H132" s="24"/>
      <c r="I132" s="24"/>
      <c r="J132" s="24" t="s">
        <v>106</v>
      </c>
    </row>
    <row r="133" spans="1:10" ht="21.6">
      <c r="A133" s="23">
        <v>66</v>
      </c>
      <c r="B133" s="24" t="s">
        <v>118</v>
      </c>
      <c r="C133" s="24">
        <v>120002</v>
      </c>
      <c r="D133" s="24" t="str">
        <f t="shared" si="4"/>
        <v>1</v>
      </c>
      <c r="E133" s="24" t="str">
        <f t="shared" si="5"/>
        <v>120</v>
      </c>
      <c r="F133" s="24" t="s">
        <v>73</v>
      </c>
      <c r="G133" s="24"/>
      <c r="H133" s="24">
        <v>5000000</v>
      </c>
      <c r="I133" s="24" t="s">
        <v>115</v>
      </c>
      <c r="J133" s="24" t="s">
        <v>106</v>
      </c>
    </row>
    <row r="134" spans="1:10" ht="21.6">
      <c r="A134" s="23">
        <v>67</v>
      </c>
      <c r="B134" s="24" t="s">
        <v>118</v>
      </c>
      <c r="C134" s="24">
        <v>860</v>
      </c>
      <c r="D134" s="24" t="str">
        <f t="shared" si="4"/>
        <v>8</v>
      </c>
      <c r="E134" s="24" t="str">
        <f t="shared" si="5"/>
        <v>860</v>
      </c>
      <c r="F134" s="24" t="s">
        <v>89</v>
      </c>
      <c r="G134" s="24">
        <v>15000</v>
      </c>
      <c r="H134" s="24"/>
      <c r="I134" s="24" t="s">
        <v>89</v>
      </c>
      <c r="J134" s="24" t="s">
        <v>90</v>
      </c>
    </row>
    <row r="135" spans="1:10" ht="21.6">
      <c r="A135" s="23">
        <v>67</v>
      </c>
      <c r="B135" s="24" t="s">
        <v>118</v>
      </c>
      <c r="C135" s="24">
        <v>1110010001</v>
      </c>
      <c r="D135" s="24" t="str">
        <f t="shared" si="4"/>
        <v>1</v>
      </c>
      <c r="E135" s="24" t="str">
        <f t="shared" si="5"/>
        <v>111</v>
      </c>
      <c r="F135" s="24" t="s">
        <v>9</v>
      </c>
      <c r="G135" s="24"/>
      <c r="H135" s="24">
        <v>15000</v>
      </c>
      <c r="I135" s="24"/>
      <c r="J135" s="24" t="s">
        <v>90</v>
      </c>
    </row>
    <row r="136" spans="1:10" ht="21.6">
      <c r="A136" s="23">
        <v>68</v>
      </c>
      <c r="B136" s="24" t="s">
        <v>121</v>
      </c>
      <c r="C136" s="24">
        <v>120002</v>
      </c>
      <c r="D136" s="24" t="str">
        <f t="shared" si="4"/>
        <v>1</v>
      </c>
      <c r="E136" s="24" t="str">
        <f t="shared" si="5"/>
        <v>120</v>
      </c>
      <c r="F136" s="24" t="s">
        <v>73</v>
      </c>
      <c r="G136" s="24">
        <v>5300000</v>
      </c>
      <c r="H136" s="24"/>
      <c r="I136" s="24" t="s">
        <v>115</v>
      </c>
      <c r="J136" s="24" t="s">
        <v>74</v>
      </c>
    </row>
    <row r="137" spans="1:10" ht="21.6">
      <c r="A137" s="23">
        <v>68</v>
      </c>
      <c r="B137" s="24" t="s">
        <v>121</v>
      </c>
      <c r="C137" s="24">
        <v>611</v>
      </c>
      <c r="D137" s="24" t="str">
        <f t="shared" si="4"/>
        <v>6</v>
      </c>
      <c r="E137" s="24" t="str">
        <f t="shared" si="5"/>
        <v>611</v>
      </c>
      <c r="F137" s="24" t="s">
        <v>75</v>
      </c>
      <c r="G137" s="24"/>
      <c r="H137" s="24">
        <v>5300000</v>
      </c>
      <c r="I137" s="24" t="s">
        <v>75</v>
      </c>
      <c r="J137" s="24" t="s">
        <v>74</v>
      </c>
    </row>
    <row r="138" spans="1:10" ht="21.6">
      <c r="A138" s="23">
        <v>69</v>
      </c>
      <c r="B138" s="24" t="s">
        <v>121</v>
      </c>
      <c r="C138" s="24">
        <v>854</v>
      </c>
      <c r="D138" s="24" t="str">
        <f t="shared" si="4"/>
        <v>8</v>
      </c>
      <c r="E138" s="24" t="str">
        <f t="shared" si="5"/>
        <v>854</v>
      </c>
      <c r="F138" s="24" t="s">
        <v>99</v>
      </c>
      <c r="G138" s="24">
        <v>60000</v>
      </c>
      <c r="H138" s="24"/>
      <c r="I138" s="24" t="s">
        <v>99</v>
      </c>
      <c r="J138" s="24" t="s">
        <v>122</v>
      </c>
    </row>
    <row r="139" spans="1:10" ht="21.6">
      <c r="A139" s="23">
        <v>69</v>
      </c>
      <c r="B139" s="24" t="s">
        <v>121</v>
      </c>
      <c r="C139" s="24">
        <v>1110020001</v>
      </c>
      <c r="D139" s="24" t="str">
        <f t="shared" si="4"/>
        <v>1</v>
      </c>
      <c r="E139" s="24" t="str">
        <f t="shared" si="5"/>
        <v>111</v>
      </c>
      <c r="F139" s="24" t="s">
        <v>9</v>
      </c>
      <c r="G139" s="24"/>
      <c r="H139" s="24">
        <v>60000</v>
      </c>
      <c r="I139" s="24" t="s">
        <v>42</v>
      </c>
      <c r="J139" s="24" t="s">
        <v>99</v>
      </c>
    </row>
    <row r="140" spans="1:10" ht="21.6">
      <c r="A140" s="23">
        <v>70</v>
      </c>
      <c r="B140" s="24" t="s">
        <v>121</v>
      </c>
      <c r="C140" s="24">
        <v>320001</v>
      </c>
      <c r="D140" s="24" t="str">
        <f t="shared" si="4"/>
        <v>3</v>
      </c>
      <c r="E140" s="24" t="str">
        <f t="shared" si="5"/>
        <v>320</v>
      </c>
      <c r="F140" s="24" t="s">
        <v>19</v>
      </c>
      <c r="G140" s="24">
        <v>12000000</v>
      </c>
      <c r="H140" s="24"/>
      <c r="I140" s="24" t="s">
        <v>20</v>
      </c>
      <c r="J140" s="24" t="s">
        <v>39</v>
      </c>
    </row>
    <row r="141" spans="1:10" ht="21.6">
      <c r="A141" s="23">
        <v>70</v>
      </c>
      <c r="B141" s="24" t="s">
        <v>121</v>
      </c>
      <c r="C141" s="24">
        <v>1110010001</v>
      </c>
      <c r="D141" s="24" t="str">
        <f t="shared" si="4"/>
        <v>1</v>
      </c>
      <c r="E141" s="24" t="str">
        <f t="shared" si="5"/>
        <v>111</v>
      </c>
      <c r="F141" s="24" t="s">
        <v>9</v>
      </c>
      <c r="G141" s="24"/>
      <c r="H141" s="24">
        <v>12000000</v>
      </c>
      <c r="I141" s="24"/>
      <c r="J141" s="24" t="s">
        <v>39</v>
      </c>
    </row>
    <row r="142" spans="1:10" ht="21.6">
      <c r="A142" s="23">
        <v>71</v>
      </c>
      <c r="B142" s="24" t="s">
        <v>123</v>
      </c>
      <c r="C142" s="24">
        <v>125002</v>
      </c>
      <c r="D142" s="24" t="str">
        <f t="shared" si="4"/>
        <v>1</v>
      </c>
      <c r="E142" s="24" t="str">
        <f t="shared" si="5"/>
        <v>125</v>
      </c>
      <c r="F142" s="24" t="s">
        <v>68</v>
      </c>
      <c r="G142" s="24">
        <v>26000000</v>
      </c>
      <c r="H142" s="24"/>
      <c r="I142" s="24" t="s">
        <v>69</v>
      </c>
      <c r="J142" s="24" t="s">
        <v>86</v>
      </c>
    </row>
    <row r="143" spans="1:10" ht="21.6">
      <c r="A143" s="23">
        <v>71</v>
      </c>
      <c r="B143" s="24" t="s">
        <v>123</v>
      </c>
      <c r="C143" s="24">
        <v>1110010001</v>
      </c>
      <c r="D143" s="24" t="str">
        <f t="shared" si="4"/>
        <v>1</v>
      </c>
      <c r="E143" s="24" t="str">
        <f t="shared" si="5"/>
        <v>111</v>
      </c>
      <c r="F143" s="24" t="s">
        <v>9</v>
      </c>
      <c r="G143" s="24"/>
      <c r="H143" s="24">
        <v>26000000</v>
      </c>
      <c r="I143" s="24"/>
      <c r="J143" s="24" t="s">
        <v>86</v>
      </c>
    </row>
    <row r="144" spans="1:10" ht="21.6">
      <c r="A144" s="23">
        <v>72</v>
      </c>
      <c r="B144" s="24" t="s">
        <v>123</v>
      </c>
      <c r="C144" s="24">
        <v>854</v>
      </c>
      <c r="D144" s="24" t="str">
        <f t="shared" si="4"/>
        <v>8</v>
      </c>
      <c r="E144" s="24" t="str">
        <f t="shared" si="5"/>
        <v>854</v>
      </c>
      <c r="F144" s="24" t="s">
        <v>99</v>
      </c>
      <c r="G144" s="24">
        <v>200000</v>
      </c>
      <c r="H144" s="24"/>
      <c r="I144" s="24" t="s">
        <v>99</v>
      </c>
      <c r="J144" s="24"/>
    </row>
    <row r="145" spans="1:10" ht="21.6">
      <c r="A145" s="23">
        <v>72</v>
      </c>
      <c r="B145" s="24" t="s">
        <v>123</v>
      </c>
      <c r="C145" s="24">
        <v>1110020001</v>
      </c>
      <c r="D145" s="24" t="str">
        <f t="shared" si="4"/>
        <v>1</v>
      </c>
      <c r="E145" s="24" t="str">
        <f t="shared" si="5"/>
        <v>111</v>
      </c>
      <c r="F145" s="24" t="s">
        <v>9</v>
      </c>
      <c r="G145" s="24"/>
      <c r="H145" s="24">
        <v>200000</v>
      </c>
      <c r="I145" s="24" t="s">
        <v>42</v>
      </c>
      <c r="J145" s="24"/>
    </row>
    <row r="146" spans="1:10" ht="21.6">
      <c r="A146" s="23">
        <v>73</v>
      </c>
      <c r="B146" s="24" t="s">
        <v>123</v>
      </c>
      <c r="C146" s="24">
        <v>320004</v>
      </c>
      <c r="D146" s="24" t="str">
        <f t="shared" si="4"/>
        <v>3</v>
      </c>
      <c r="E146" s="24" t="str">
        <f t="shared" si="5"/>
        <v>320</v>
      </c>
      <c r="F146" s="24" t="s">
        <v>19</v>
      </c>
      <c r="G146" s="24">
        <v>250000</v>
      </c>
      <c r="H146" s="24"/>
      <c r="I146" s="24" t="s">
        <v>124</v>
      </c>
      <c r="J146" s="24"/>
    </row>
    <row r="147" spans="1:10" ht="21.6">
      <c r="A147" s="23">
        <v>73</v>
      </c>
      <c r="B147" s="24" t="s">
        <v>123</v>
      </c>
      <c r="C147" s="24">
        <v>1110010001</v>
      </c>
      <c r="D147" s="24" t="str">
        <f t="shared" si="4"/>
        <v>1</v>
      </c>
      <c r="E147" s="24" t="str">
        <f t="shared" si="5"/>
        <v>111</v>
      </c>
      <c r="F147" s="24" t="s">
        <v>9</v>
      </c>
      <c r="G147" s="24"/>
      <c r="H147" s="24">
        <v>250000</v>
      </c>
      <c r="I147" s="24"/>
      <c r="J147" s="24"/>
    </row>
    <row r="148" spans="1:10" ht="21.6">
      <c r="A148" s="23">
        <v>74</v>
      </c>
      <c r="B148" s="24" t="s">
        <v>125</v>
      </c>
      <c r="C148" s="24">
        <v>1110010001</v>
      </c>
      <c r="D148" s="24" t="str">
        <f t="shared" si="4"/>
        <v>1</v>
      </c>
      <c r="E148" s="24" t="str">
        <f t="shared" si="5"/>
        <v>111</v>
      </c>
      <c r="F148" s="24" t="s">
        <v>9</v>
      </c>
      <c r="G148" s="24">
        <v>22500000</v>
      </c>
      <c r="H148" s="24"/>
      <c r="I148" s="24"/>
      <c r="J148" s="24" t="s">
        <v>76</v>
      </c>
    </row>
    <row r="149" spans="1:10" ht="21.6">
      <c r="A149" s="23">
        <v>74</v>
      </c>
      <c r="B149" s="24" t="s">
        <v>125</v>
      </c>
      <c r="C149" s="24">
        <v>611</v>
      </c>
      <c r="D149" s="24" t="str">
        <f t="shared" si="4"/>
        <v>6</v>
      </c>
      <c r="E149" s="24" t="str">
        <f t="shared" si="5"/>
        <v>611</v>
      </c>
      <c r="F149" s="24" t="s">
        <v>75</v>
      </c>
      <c r="G149" s="24"/>
      <c r="H149" s="24">
        <v>22500000</v>
      </c>
      <c r="I149" s="24" t="s">
        <v>75</v>
      </c>
      <c r="J149" s="24" t="s">
        <v>76</v>
      </c>
    </row>
    <row r="150" spans="1:10" ht="21.6">
      <c r="A150" s="23">
        <v>75</v>
      </c>
      <c r="B150" s="24" t="s">
        <v>125</v>
      </c>
      <c r="C150" s="24">
        <v>1110020001</v>
      </c>
      <c r="D150" s="24" t="str">
        <f t="shared" si="4"/>
        <v>1</v>
      </c>
      <c r="E150" s="24" t="str">
        <f t="shared" si="5"/>
        <v>111</v>
      </c>
      <c r="F150" s="24" t="s">
        <v>9</v>
      </c>
      <c r="G150" s="24">
        <v>4000000</v>
      </c>
      <c r="H150" s="24"/>
      <c r="I150" s="24" t="s">
        <v>42</v>
      </c>
      <c r="J150" s="24" t="s">
        <v>76</v>
      </c>
    </row>
    <row r="151" spans="1:10" ht="21.6">
      <c r="A151" s="23">
        <v>75</v>
      </c>
      <c r="B151" s="24" t="s">
        <v>125</v>
      </c>
      <c r="C151" s="24">
        <v>611</v>
      </c>
      <c r="D151" s="24" t="str">
        <f t="shared" si="4"/>
        <v>6</v>
      </c>
      <c r="E151" s="24" t="str">
        <f t="shared" si="5"/>
        <v>611</v>
      </c>
      <c r="F151" s="24" t="s">
        <v>75</v>
      </c>
      <c r="G151" s="24"/>
      <c r="H151" s="24">
        <v>4000000</v>
      </c>
      <c r="I151" s="24" t="s">
        <v>75</v>
      </c>
      <c r="J151" s="24" t="s">
        <v>76</v>
      </c>
    </row>
    <row r="152" spans="1:10" ht="21.6">
      <c r="A152" s="23">
        <v>76</v>
      </c>
      <c r="B152" s="24" t="s">
        <v>125</v>
      </c>
      <c r="C152" s="24">
        <v>1200010001</v>
      </c>
      <c r="D152" s="24" t="str">
        <f t="shared" si="4"/>
        <v>1</v>
      </c>
      <c r="E152" s="24" t="str">
        <f t="shared" si="5"/>
        <v>120</v>
      </c>
      <c r="F152" s="24" t="s">
        <v>73</v>
      </c>
      <c r="G152" s="24">
        <v>6200000</v>
      </c>
      <c r="H152" s="24"/>
      <c r="I152" s="24"/>
      <c r="J152" s="24" t="s">
        <v>74</v>
      </c>
    </row>
    <row r="153" spans="1:10" ht="21.6">
      <c r="A153" s="23">
        <v>76</v>
      </c>
      <c r="B153" s="24" t="s">
        <v>125</v>
      </c>
      <c r="C153" s="24">
        <v>611</v>
      </c>
      <c r="D153" s="24" t="str">
        <f t="shared" si="4"/>
        <v>6</v>
      </c>
      <c r="E153" s="24" t="str">
        <f t="shared" si="5"/>
        <v>611</v>
      </c>
      <c r="F153" s="24" t="s">
        <v>75</v>
      </c>
      <c r="G153" s="24"/>
      <c r="H153" s="24">
        <v>6200000</v>
      </c>
      <c r="I153" s="24" t="s">
        <v>75</v>
      </c>
      <c r="J153" s="24" t="s">
        <v>74</v>
      </c>
    </row>
    <row r="154" spans="1:10" ht="21.6">
      <c r="A154" s="23">
        <v>77</v>
      </c>
      <c r="B154" s="24" t="s">
        <v>126</v>
      </c>
      <c r="C154" s="24">
        <v>856</v>
      </c>
      <c r="D154" s="24" t="str">
        <f t="shared" si="4"/>
        <v>8</v>
      </c>
      <c r="E154" s="24" t="str">
        <f t="shared" si="5"/>
        <v>856</v>
      </c>
      <c r="F154" s="24" t="s">
        <v>26</v>
      </c>
      <c r="G154" s="24">
        <v>160000</v>
      </c>
      <c r="H154" s="24"/>
      <c r="I154" s="24" t="s">
        <v>26</v>
      </c>
      <c r="J154" s="24"/>
    </row>
    <row r="155" spans="1:10" ht="21.6">
      <c r="A155" s="23">
        <v>77</v>
      </c>
      <c r="B155" s="24" t="s">
        <v>126</v>
      </c>
      <c r="C155" s="24">
        <v>1110030001</v>
      </c>
      <c r="D155" s="24" t="str">
        <f t="shared" si="4"/>
        <v>1</v>
      </c>
      <c r="E155" s="24" t="str">
        <f t="shared" si="5"/>
        <v>111</v>
      </c>
      <c r="F155" s="24" t="s">
        <v>9</v>
      </c>
      <c r="G155" s="24"/>
      <c r="H155" s="24">
        <v>160000</v>
      </c>
      <c r="I155" s="24"/>
      <c r="J155" s="24"/>
    </row>
    <row r="156" spans="1:10" ht="21.6">
      <c r="A156" s="23">
        <v>78</v>
      </c>
      <c r="B156" s="24" t="s">
        <v>126</v>
      </c>
      <c r="C156" s="24">
        <v>861</v>
      </c>
      <c r="D156" s="24" t="str">
        <f t="shared" si="4"/>
        <v>8</v>
      </c>
      <c r="E156" s="24" t="str">
        <f t="shared" si="5"/>
        <v>861</v>
      </c>
      <c r="F156" s="24" t="s">
        <v>109</v>
      </c>
      <c r="G156" s="24">
        <v>290000</v>
      </c>
      <c r="H156" s="24"/>
      <c r="I156" s="24" t="s">
        <v>109</v>
      </c>
      <c r="J156" s="24"/>
    </row>
    <row r="157" spans="1:10" ht="21.6">
      <c r="A157" s="23">
        <v>78</v>
      </c>
      <c r="B157" s="24" t="s">
        <v>126</v>
      </c>
      <c r="C157" s="24">
        <v>1110030001</v>
      </c>
      <c r="D157" s="24" t="str">
        <f t="shared" si="4"/>
        <v>1</v>
      </c>
      <c r="E157" s="24" t="str">
        <f t="shared" si="5"/>
        <v>111</v>
      </c>
      <c r="F157" s="24" t="s">
        <v>9</v>
      </c>
      <c r="G157" s="24"/>
      <c r="H157" s="24">
        <v>290000</v>
      </c>
      <c r="I157" s="24"/>
      <c r="J157" s="24"/>
    </row>
    <row r="158" spans="1:10" ht="21.6">
      <c r="A158" s="23">
        <v>79</v>
      </c>
      <c r="B158" s="24" t="s">
        <v>126</v>
      </c>
      <c r="C158" s="24">
        <v>855</v>
      </c>
      <c r="D158" s="24" t="str">
        <f t="shared" si="4"/>
        <v>8</v>
      </c>
      <c r="E158" s="24" t="str">
        <f t="shared" si="5"/>
        <v>855</v>
      </c>
      <c r="F158" s="24" t="s">
        <v>34</v>
      </c>
      <c r="G158" s="24">
        <v>400000</v>
      </c>
      <c r="H158" s="24"/>
      <c r="I158" s="24" t="s">
        <v>34</v>
      </c>
      <c r="J158" s="24"/>
    </row>
    <row r="159" spans="1:10" ht="21.6">
      <c r="A159" s="23">
        <v>79</v>
      </c>
      <c r="B159" s="24" t="s">
        <v>126</v>
      </c>
      <c r="C159" s="24">
        <v>1110030001</v>
      </c>
      <c r="D159" s="24" t="str">
        <f t="shared" si="4"/>
        <v>1</v>
      </c>
      <c r="E159" s="24" t="str">
        <f t="shared" si="5"/>
        <v>111</v>
      </c>
      <c r="F159" s="24" t="s">
        <v>9</v>
      </c>
      <c r="G159" s="24"/>
      <c r="H159" s="24">
        <v>400000</v>
      </c>
      <c r="I159" s="24"/>
      <c r="J159" s="24"/>
    </row>
    <row r="160" spans="1:10" ht="21.6">
      <c r="A160" s="23">
        <v>80</v>
      </c>
      <c r="B160" s="24" t="s">
        <v>126</v>
      </c>
      <c r="C160" s="24">
        <v>1110010001</v>
      </c>
      <c r="D160" s="24" t="str">
        <f t="shared" si="4"/>
        <v>1</v>
      </c>
      <c r="E160" s="24" t="str">
        <f t="shared" si="5"/>
        <v>111</v>
      </c>
      <c r="F160" s="24" t="s">
        <v>9</v>
      </c>
      <c r="G160" s="24">
        <v>10000000</v>
      </c>
      <c r="H160" s="24"/>
      <c r="I160" s="24"/>
      <c r="J160" s="24"/>
    </row>
    <row r="161" spans="1:10" ht="21.6">
      <c r="A161" s="23">
        <v>80</v>
      </c>
      <c r="B161" s="24" t="s">
        <v>126</v>
      </c>
      <c r="C161" s="24">
        <v>1200010001</v>
      </c>
      <c r="D161" s="24" t="str">
        <f t="shared" si="4"/>
        <v>1</v>
      </c>
      <c r="E161" s="24" t="str">
        <f t="shared" si="5"/>
        <v>120</v>
      </c>
      <c r="F161" s="24" t="s">
        <v>73</v>
      </c>
      <c r="G161" s="24"/>
      <c r="H161" s="24">
        <v>10000000</v>
      </c>
      <c r="I161" s="24"/>
      <c r="J161" s="24"/>
    </row>
    <row r="162" spans="1:10" ht="21.6">
      <c r="A162" s="23">
        <v>81</v>
      </c>
      <c r="B162" s="24" t="s">
        <v>127</v>
      </c>
      <c r="C162" s="24">
        <v>320001</v>
      </c>
      <c r="D162" s="24" t="str">
        <f t="shared" si="4"/>
        <v>3</v>
      </c>
      <c r="E162" s="24" t="str">
        <f t="shared" si="5"/>
        <v>320</v>
      </c>
      <c r="F162" s="24" t="s">
        <v>19</v>
      </c>
      <c r="G162" s="24">
        <v>14000000</v>
      </c>
      <c r="H162" s="24"/>
      <c r="I162" s="24" t="s">
        <v>20</v>
      </c>
      <c r="J162" s="24"/>
    </row>
    <row r="163" spans="1:10" ht="21.6">
      <c r="A163" s="23">
        <v>81</v>
      </c>
      <c r="B163" s="24" t="s">
        <v>127</v>
      </c>
      <c r="C163" s="24">
        <v>1110010001</v>
      </c>
      <c r="D163" s="24" t="str">
        <f t="shared" si="4"/>
        <v>1</v>
      </c>
      <c r="E163" s="24" t="str">
        <f t="shared" si="5"/>
        <v>111</v>
      </c>
      <c r="F163" s="24" t="s">
        <v>9</v>
      </c>
      <c r="G163" s="24"/>
      <c r="H163" s="24">
        <v>14000000</v>
      </c>
      <c r="I163" s="24"/>
      <c r="J163" s="24"/>
    </row>
    <row r="164" spans="1:10" ht="21.6">
      <c r="A164" s="23">
        <v>82</v>
      </c>
      <c r="B164" s="24" t="s">
        <v>127</v>
      </c>
      <c r="C164" s="24">
        <v>320002</v>
      </c>
      <c r="D164" s="24" t="str">
        <f t="shared" si="4"/>
        <v>3</v>
      </c>
      <c r="E164" s="24" t="str">
        <f t="shared" si="5"/>
        <v>320</v>
      </c>
      <c r="F164" s="24" t="s">
        <v>19</v>
      </c>
      <c r="G164" s="24">
        <v>1300000</v>
      </c>
      <c r="H164" s="24"/>
      <c r="I164" s="24" t="s">
        <v>28</v>
      </c>
      <c r="J164" s="24"/>
    </row>
    <row r="165" spans="1:10" ht="21.6">
      <c r="A165" s="23">
        <v>82</v>
      </c>
      <c r="B165" s="24" t="s">
        <v>127</v>
      </c>
      <c r="C165" s="24">
        <v>1110020001</v>
      </c>
      <c r="D165" s="24" t="str">
        <f t="shared" si="4"/>
        <v>1</v>
      </c>
      <c r="E165" s="24" t="str">
        <f t="shared" si="5"/>
        <v>111</v>
      </c>
      <c r="F165" s="24" t="s">
        <v>9</v>
      </c>
      <c r="G165" s="24"/>
      <c r="H165" s="24">
        <v>1300000</v>
      </c>
      <c r="I165" s="24" t="s">
        <v>42</v>
      </c>
      <c r="J165" s="24"/>
    </row>
    <row r="166" spans="1:10" ht="21.6">
      <c r="A166" s="23">
        <v>83</v>
      </c>
      <c r="B166" s="24" t="s">
        <v>127</v>
      </c>
      <c r="C166" s="24">
        <v>125002</v>
      </c>
      <c r="D166" s="24" t="str">
        <f t="shared" si="4"/>
        <v>1</v>
      </c>
      <c r="E166" s="24" t="str">
        <f t="shared" si="5"/>
        <v>125</v>
      </c>
      <c r="F166" s="24" t="s">
        <v>68</v>
      </c>
      <c r="G166" s="24">
        <v>12000000</v>
      </c>
      <c r="H166" s="24"/>
      <c r="I166" s="24" t="s">
        <v>69</v>
      </c>
      <c r="J166" s="24"/>
    </row>
    <row r="167" spans="1:10" ht="21.6">
      <c r="A167" s="23">
        <v>83</v>
      </c>
      <c r="B167" s="24" t="s">
        <v>127</v>
      </c>
      <c r="C167" s="24">
        <v>1110010001</v>
      </c>
      <c r="D167" s="24" t="str">
        <f t="shared" si="4"/>
        <v>1</v>
      </c>
      <c r="E167" s="24" t="str">
        <f t="shared" si="5"/>
        <v>111</v>
      </c>
      <c r="F167" s="24" t="s">
        <v>9</v>
      </c>
      <c r="G167" s="24"/>
      <c r="H167" s="24">
        <v>12000000</v>
      </c>
      <c r="I167" s="24"/>
      <c r="J167" s="24"/>
    </row>
    <row r="168" spans="1:10" ht="21.6">
      <c r="A168" s="23">
        <v>84</v>
      </c>
      <c r="B168" s="24" t="s">
        <v>128</v>
      </c>
      <c r="C168" s="24">
        <v>125002</v>
      </c>
      <c r="D168" s="24" t="str">
        <f t="shared" si="4"/>
        <v>1</v>
      </c>
      <c r="E168" s="24" t="str">
        <f t="shared" si="5"/>
        <v>125</v>
      </c>
      <c r="F168" s="24" t="s">
        <v>68</v>
      </c>
      <c r="G168" s="24">
        <v>16000000</v>
      </c>
      <c r="H168" s="24"/>
      <c r="I168" s="24" t="s">
        <v>69</v>
      </c>
      <c r="J168" s="24"/>
    </row>
    <row r="169" spans="1:10" ht="21.6">
      <c r="A169" s="23">
        <v>84</v>
      </c>
      <c r="B169" s="24" t="s">
        <v>128</v>
      </c>
      <c r="C169" s="24">
        <v>320001</v>
      </c>
      <c r="D169" s="24" t="str">
        <f t="shared" si="4"/>
        <v>3</v>
      </c>
      <c r="E169" s="24" t="str">
        <f t="shared" si="5"/>
        <v>320</v>
      </c>
      <c r="F169" s="24" t="s">
        <v>19</v>
      </c>
      <c r="G169" s="24"/>
      <c r="H169" s="24">
        <v>16000000</v>
      </c>
      <c r="I169" s="24" t="s">
        <v>20</v>
      </c>
      <c r="J169" s="24"/>
    </row>
    <row r="170" spans="1:10" ht="21.6">
      <c r="A170" s="23">
        <v>85</v>
      </c>
      <c r="B170" s="24" t="s">
        <v>128</v>
      </c>
      <c r="C170" s="24">
        <v>125002</v>
      </c>
      <c r="D170" s="24" t="str">
        <f t="shared" si="4"/>
        <v>1</v>
      </c>
      <c r="E170" s="24" t="str">
        <f t="shared" si="5"/>
        <v>125</v>
      </c>
      <c r="F170" s="24" t="s">
        <v>68</v>
      </c>
      <c r="G170" s="24">
        <v>19500000</v>
      </c>
      <c r="H170" s="24"/>
      <c r="I170" s="24" t="s">
        <v>69</v>
      </c>
      <c r="J170" s="24"/>
    </row>
    <row r="171" spans="1:10" ht="21.6">
      <c r="A171" s="23">
        <v>85</v>
      </c>
      <c r="B171" s="24" t="s">
        <v>128</v>
      </c>
      <c r="C171" s="24">
        <v>1110010001</v>
      </c>
      <c r="D171" s="24" t="str">
        <f t="shared" si="4"/>
        <v>1</v>
      </c>
      <c r="E171" s="24" t="str">
        <f t="shared" si="5"/>
        <v>111</v>
      </c>
      <c r="F171" s="24" t="s">
        <v>9</v>
      </c>
      <c r="G171" s="24"/>
      <c r="H171" s="24">
        <v>19500000</v>
      </c>
      <c r="I171" s="24"/>
      <c r="J171" s="24"/>
    </row>
    <row r="172" spans="1:10" ht="21.6">
      <c r="A172" s="23">
        <v>86</v>
      </c>
      <c r="B172" s="24" t="s">
        <v>128</v>
      </c>
      <c r="C172" s="24">
        <v>854</v>
      </c>
      <c r="D172" s="24" t="str">
        <f t="shared" si="4"/>
        <v>8</v>
      </c>
      <c r="E172" s="24" t="str">
        <f t="shared" si="5"/>
        <v>854</v>
      </c>
      <c r="F172" s="24" t="s">
        <v>99</v>
      </c>
      <c r="G172" s="24">
        <v>450000</v>
      </c>
      <c r="H172" s="24"/>
      <c r="I172" s="24" t="s">
        <v>99</v>
      </c>
      <c r="J172" s="24"/>
    </row>
    <row r="173" spans="1:10" ht="21.6">
      <c r="A173" s="23">
        <v>86</v>
      </c>
      <c r="B173" s="24" t="s">
        <v>128</v>
      </c>
      <c r="C173" s="24">
        <v>1110020001</v>
      </c>
      <c r="D173" s="24" t="str">
        <f t="shared" si="4"/>
        <v>1</v>
      </c>
      <c r="E173" s="24" t="str">
        <f t="shared" si="5"/>
        <v>111</v>
      </c>
      <c r="F173" s="24" t="s">
        <v>9</v>
      </c>
      <c r="G173" s="24"/>
      <c r="H173" s="24">
        <v>450000</v>
      </c>
      <c r="I173" s="24" t="s">
        <v>42</v>
      </c>
      <c r="J173" s="24"/>
    </row>
    <row r="174" spans="1:10" ht="21.6">
      <c r="A174" s="23">
        <v>87</v>
      </c>
      <c r="B174" s="24" t="s">
        <v>128</v>
      </c>
      <c r="C174" s="24">
        <v>1110010001</v>
      </c>
      <c r="D174" s="24" t="str">
        <f t="shared" si="4"/>
        <v>1</v>
      </c>
      <c r="E174" s="24" t="str">
        <f t="shared" si="5"/>
        <v>111</v>
      </c>
      <c r="F174" s="24" t="s">
        <v>9</v>
      </c>
      <c r="G174" s="24">
        <v>35000000</v>
      </c>
      <c r="H174" s="24"/>
      <c r="I174" s="24"/>
      <c r="J174" s="24"/>
    </row>
    <row r="175" spans="1:10" ht="21.6">
      <c r="A175" s="23">
        <v>87</v>
      </c>
      <c r="B175" s="24" t="s">
        <v>128</v>
      </c>
      <c r="C175" s="24">
        <v>611</v>
      </c>
      <c r="D175" s="24" t="str">
        <f t="shared" si="4"/>
        <v>6</v>
      </c>
      <c r="E175" s="24" t="str">
        <f t="shared" si="5"/>
        <v>611</v>
      </c>
      <c r="F175" s="24" t="s">
        <v>75</v>
      </c>
      <c r="G175" s="24"/>
      <c r="H175" s="24">
        <v>35000000</v>
      </c>
      <c r="I175" s="24" t="s">
        <v>75</v>
      </c>
      <c r="J175" s="24"/>
    </row>
    <row r="176" spans="1:10" ht="21.6">
      <c r="A176" s="23">
        <v>88</v>
      </c>
      <c r="B176" s="24" t="s">
        <v>128</v>
      </c>
      <c r="C176" s="24">
        <v>1110010001</v>
      </c>
      <c r="D176" s="24" t="str">
        <f t="shared" si="4"/>
        <v>1</v>
      </c>
      <c r="E176" s="24" t="str">
        <f t="shared" si="5"/>
        <v>111</v>
      </c>
      <c r="F176" s="24" t="s">
        <v>9</v>
      </c>
      <c r="G176" s="24">
        <v>24000000</v>
      </c>
      <c r="H176" s="24"/>
      <c r="I176" s="24"/>
      <c r="J176" s="24"/>
    </row>
    <row r="177" spans="1:10" ht="21.6">
      <c r="A177" s="23">
        <v>88</v>
      </c>
      <c r="B177" s="24" t="s">
        <v>128</v>
      </c>
      <c r="C177" s="24">
        <v>611</v>
      </c>
      <c r="D177" s="24" t="str">
        <f t="shared" si="4"/>
        <v>6</v>
      </c>
      <c r="E177" s="24" t="str">
        <f t="shared" si="5"/>
        <v>611</v>
      </c>
      <c r="F177" s="24" t="s">
        <v>75</v>
      </c>
      <c r="G177" s="24"/>
      <c r="H177" s="24">
        <v>24000000</v>
      </c>
      <c r="I177" s="24" t="s">
        <v>75</v>
      </c>
      <c r="J177" s="24"/>
    </row>
    <row r="178" spans="1:10" ht="21.6">
      <c r="A178" s="23">
        <v>89</v>
      </c>
      <c r="B178" s="24" t="s">
        <v>129</v>
      </c>
      <c r="C178" s="24">
        <v>120002</v>
      </c>
      <c r="D178" s="24" t="str">
        <f t="shared" si="4"/>
        <v>1</v>
      </c>
      <c r="E178" s="24" t="str">
        <f t="shared" si="5"/>
        <v>120</v>
      </c>
      <c r="F178" s="24" t="s">
        <v>73</v>
      </c>
      <c r="G178" s="24">
        <v>18000000</v>
      </c>
      <c r="H178" s="24"/>
      <c r="I178" s="24" t="s">
        <v>115</v>
      </c>
      <c r="J178" s="24"/>
    </row>
    <row r="179" spans="1:10" ht="21.6">
      <c r="A179" s="23">
        <v>89</v>
      </c>
      <c r="B179" s="24" t="s">
        <v>129</v>
      </c>
      <c r="C179" s="24">
        <v>611</v>
      </c>
      <c r="D179" s="24" t="str">
        <f t="shared" si="4"/>
        <v>6</v>
      </c>
      <c r="E179" s="24" t="str">
        <f t="shared" si="5"/>
        <v>611</v>
      </c>
      <c r="F179" s="24" t="s">
        <v>75</v>
      </c>
      <c r="G179" s="24"/>
      <c r="H179" s="24">
        <v>18000000</v>
      </c>
      <c r="I179" s="24" t="s">
        <v>75</v>
      </c>
      <c r="J179" s="24"/>
    </row>
    <row r="180" spans="1:10" ht="21.6">
      <c r="A180" s="23">
        <v>90</v>
      </c>
      <c r="B180" s="24" t="s">
        <v>129</v>
      </c>
      <c r="C180" s="24">
        <v>612</v>
      </c>
      <c r="D180" s="24" t="str">
        <f t="shared" si="4"/>
        <v>6</v>
      </c>
      <c r="E180" s="24" t="str">
        <f t="shared" si="5"/>
        <v>612</v>
      </c>
      <c r="F180" s="24" t="s">
        <v>95</v>
      </c>
      <c r="G180" s="24">
        <v>3000000</v>
      </c>
      <c r="H180" s="24"/>
      <c r="I180" s="24" t="s">
        <v>95</v>
      </c>
      <c r="J180" s="24"/>
    </row>
    <row r="181" spans="1:10" ht="21.6">
      <c r="A181" s="23">
        <v>90</v>
      </c>
      <c r="B181" s="24" t="s">
        <v>129</v>
      </c>
      <c r="C181" s="24">
        <v>1110020001</v>
      </c>
      <c r="D181" s="24" t="str">
        <f t="shared" si="4"/>
        <v>1</v>
      </c>
      <c r="E181" s="24" t="str">
        <f t="shared" si="5"/>
        <v>111</v>
      </c>
      <c r="F181" s="24" t="s">
        <v>9</v>
      </c>
      <c r="G181" s="24"/>
      <c r="H181" s="24">
        <v>3000000</v>
      </c>
      <c r="I181" s="24" t="s">
        <v>42</v>
      </c>
      <c r="J181" s="24"/>
    </row>
    <row r="182" spans="1:10" ht="21.6">
      <c r="A182" s="23">
        <v>91</v>
      </c>
      <c r="B182" s="24" t="s">
        <v>129</v>
      </c>
      <c r="C182" s="24">
        <v>211004</v>
      </c>
      <c r="D182" s="24" t="str">
        <f t="shared" si="4"/>
        <v>2</v>
      </c>
      <c r="E182" s="24" t="str">
        <f t="shared" si="5"/>
        <v>211</v>
      </c>
      <c r="F182" s="24" t="s">
        <v>16</v>
      </c>
      <c r="G182" s="24">
        <v>45000000</v>
      </c>
      <c r="H182" s="24"/>
      <c r="I182" s="24" t="s">
        <v>62</v>
      </c>
      <c r="J182" s="24"/>
    </row>
    <row r="183" spans="1:10" ht="21.6">
      <c r="A183" s="23">
        <v>91</v>
      </c>
      <c r="B183" s="24" t="s">
        <v>129</v>
      </c>
      <c r="C183" s="24">
        <v>1110010001</v>
      </c>
      <c r="D183" s="24" t="str">
        <f t="shared" si="4"/>
        <v>1</v>
      </c>
      <c r="E183" s="24" t="str">
        <f t="shared" si="5"/>
        <v>111</v>
      </c>
      <c r="F183" s="24" t="s">
        <v>9</v>
      </c>
      <c r="G183" s="24"/>
      <c r="H183" s="24">
        <v>45000000</v>
      </c>
      <c r="I183" s="24"/>
      <c r="J183" s="24"/>
    </row>
    <row r="184" spans="1:10" ht="21.6">
      <c r="A184" s="23">
        <v>92</v>
      </c>
      <c r="B184" s="24" t="s">
        <v>130</v>
      </c>
      <c r="C184" s="24">
        <v>421</v>
      </c>
      <c r="D184" s="24" t="str">
        <f t="shared" si="4"/>
        <v>4</v>
      </c>
      <c r="E184" s="24" t="str">
        <f t="shared" si="5"/>
        <v>421</v>
      </c>
      <c r="F184" s="24" t="s">
        <v>48</v>
      </c>
      <c r="G184" s="24">
        <v>500000</v>
      </c>
      <c r="H184" s="24"/>
      <c r="I184" s="24" t="s">
        <v>48</v>
      </c>
      <c r="J184" s="24"/>
    </row>
    <row r="185" spans="1:10" ht="21.6">
      <c r="A185" s="23">
        <v>92</v>
      </c>
      <c r="B185" s="24" t="s">
        <v>130</v>
      </c>
      <c r="C185" s="24">
        <v>1110010001</v>
      </c>
      <c r="D185" s="24" t="str">
        <f t="shared" si="4"/>
        <v>1</v>
      </c>
      <c r="E185" s="24" t="str">
        <f t="shared" si="5"/>
        <v>111</v>
      </c>
      <c r="F185" s="24" t="s">
        <v>9</v>
      </c>
      <c r="G185" s="24"/>
      <c r="H185" s="24">
        <v>500000</v>
      </c>
      <c r="I185" s="24"/>
      <c r="J185" s="24"/>
    </row>
    <row r="186" spans="1:10" ht="21.6">
      <c r="A186" s="23">
        <v>93</v>
      </c>
      <c r="B186" s="24" t="s">
        <v>130</v>
      </c>
      <c r="C186" s="24">
        <v>5410010001</v>
      </c>
      <c r="D186" s="24" t="str">
        <f t="shared" si="4"/>
        <v>5</v>
      </c>
      <c r="E186" s="24" t="str">
        <f t="shared" si="5"/>
        <v>541</v>
      </c>
      <c r="F186" s="24" t="s">
        <v>56</v>
      </c>
      <c r="G186" s="24">
        <v>360000</v>
      </c>
      <c r="H186" s="24"/>
      <c r="I186" s="24"/>
      <c r="J186" s="24"/>
    </row>
    <row r="187" spans="1:10" ht="21.6">
      <c r="A187" s="23">
        <v>93</v>
      </c>
      <c r="B187" s="24" t="s">
        <v>130</v>
      </c>
      <c r="C187" s="24">
        <v>1110020001</v>
      </c>
      <c r="D187" s="24" t="str">
        <f t="shared" si="4"/>
        <v>1</v>
      </c>
      <c r="E187" s="24" t="str">
        <f t="shared" si="5"/>
        <v>111</v>
      </c>
      <c r="F187" s="24" t="s">
        <v>9</v>
      </c>
      <c r="G187" s="24"/>
      <c r="H187" s="24">
        <v>360000</v>
      </c>
      <c r="I187" s="24" t="s">
        <v>42</v>
      </c>
      <c r="J187" s="24"/>
    </row>
    <row r="188" spans="1:10" ht="21.6">
      <c r="A188" s="23">
        <v>94</v>
      </c>
      <c r="B188" s="24" t="s">
        <v>130</v>
      </c>
      <c r="C188" s="24">
        <v>320001</v>
      </c>
      <c r="D188" s="24" t="str">
        <f t="shared" si="4"/>
        <v>3</v>
      </c>
      <c r="E188" s="24" t="str">
        <f t="shared" si="5"/>
        <v>320</v>
      </c>
      <c r="F188" s="24" t="s">
        <v>19</v>
      </c>
      <c r="G188" s="24">
        <v>13000000</v>
      </c>
      <c r="H188" s="24"/>
      <c r="I188" s="24" t="s">
        <v>20</v>
      </c>
      <c r="J188" s="24"/>
    </row>
    <row r="189" spans="1:10" ht="21.6">
      <c r="A189" s="23">
        <v>94</v>
      </c>
      <c r="B189" s="24" t="s">
        <v>130</v>
      </c>
      <c r="C189" s="24">
        <v>320002</v>
      </c>
      <c r="D189" s="24" t="str">
        <f t="shared" si="4"/>
        <v>3</v>
      </c>
      <c r="E189" s="24" t="str">
        <f t="shared" si="5"/>
        <v>320</v>
      </c>
      <c r="F189" s="24" t="s">
        <v>19</v>
      </c>
      <c r="G189" s="24"/>
      <c r="H189" s="24">
        <v>13000000</v>
      </c>
      <c r="I189" s="24" t="s">
        <v>28</v>
      </c>
      <c r="J189" s="24"/>
    </row>
    <row r="190" spans="1:10" ht="21.6">
      <c r="A190" s="23">
        <v>95</v>
      </c>
      <c r="B190" s="24" t="s">
        <v>131</v>
      </c>
      <c r="C190" s="24">
        <v>125002</v>
      </c>
      <c r="D190" s="24" t="str">
        <f t="shared" si="4"/>
        <v>1</v>
      </c>
      <c r="E190" s="24" t="str">
        <f t="shared" si="5"/>
        <v>125</v>
      </c>
      <c r="F190" s="24" t="s">
        <v>68</v>
      </c>
      <c r="G190" s="24">
        <v>7200000</v>
      </c>
      <c r="H190" s="24"/>
      <c r="I190" s="24" t="s">
        <v>69</v>
      </c>
      <c r="J190" s="24"/>
    </row>
    <row r="191" spans="1:10" ht="21.6">
      <c r="A191" s="23">
        <v>95</v>
      </c>
      <c r="B191" s="24" t="s">
        <v>131</v>
      </c>
      <c r="C191" s="24">
        <v>1110010001</v>
      </c>
      <c r="D191" s="24" t="str">
        <f t="shared" si="4"/>
        <v>1</v>
      </c>
      <c r="E191" s="24" t="str">
        <f t="shared" si="5"/>
        <v>111</v>
      </c>
      <c r="F191" s="24" t="s">
        <v>9</v>
      </c>
      <c r="G191" s="24"/>
      <c r="H191" s="24">
        <v>7200000</v>
      </c>
      <c r="I191" s="24"/>
      <c r="J191" s="24"/>
    </row>
    <row r="192" spans="1:10" ht="21.6">
      <c r="A192" s="23">
        <v>96</v>
      </c>
      <c r="B192" s="24" t="s">
        <v>131</v>
      </c>
      <c r="C192" s="24">
        <v>854</v>
      </c>
      <c r="D192" s="24" t="str">
        <f t="shared" si="4"/>
        <v>8</v>
      </c>
      <c r="E192" s="24" t="str">
        <f t="shared" si="5"/>
        <v>854</v>
      </c>
      <c r="F192" s="24" t="s">
        <v>99</v>
      </c>
      <c r="G192" s="24">
        <v>80000</v>
      </c>
      <c r="H192" s="24"/>
      <c r="I192" s="24" t="s">
        <v>99</v>
      </c>
      <c r="J192" s="24"/>
    </row>
    <row r="193" spans="1:10" ht="21.6">
      <c r="A193" s="23">
        <v>96</v>
      </c>
      <c r="B193" s="24" t="s">
        <v>131</v>
      </c>
      <c r="C193" s="24">
        <v>1110020001</v>
      </c>
      <c r="D193" s="24" t="str">
        <f t="shared" si="4"/>
        <v>1</v>
      </c>
      <c r="E193" s="24" t="str">
        <f t="shared" si="5"/>
        <v>111</v>
      </c>
      <c r="F193" s="24" t="s">
        <v>9</v>
      </c>
      <c r="G193" s="24"/>
      <c r="H193" s="24">
        <v>80000</v>
      </c>
      <c r="I193" s="24" t="s">
        <v>42</v>
      </c>
      <c r="J193" s="24"/>
    </row>
    <row r="194" spans="1:10" ht="21.6">
      <c r="A194" s="23">
        <v>97</v>
      </c>
      <c r="B194" s="24" t="s">
        <v>131</v>
      </c>
      <c r="C194" s="24">
        <v>125002</v>
      </c>
      <c r="D194" s="24" t="str">
        <f t="shared" si="4"/>
        <v>1</v>
      </c>
      <c r="E194" s="24" t="str">
        <f t="shared" si="5"/>
        <v>125</v>
      </c>
      <c r="F194" s="24" t="s">
        <v>68</v>
      </c>
      <c r="G194" s="24">
        <v>4300000</v>
      </c>
      <c r="H194" s="24"/>
      <c r="I194" s="24" t="s">
        <v>69</v>
      </c>
      <c r="J194" s="24"/>
    </row>
    <row r="195" spans="1:10" ht="21.6">
      <c r="A195" s="23">
        <v>97</v>
      </c>
      <c r="B195" s="24" t="s">
        <v>131</v>
      </c>
      <c r="C195" s="24">
        <v>1110020001</v>
      </c>
      <c r="D195" s="24" t="str">
        <f t="shared" ref="D195:D258" si="6">LEFT(C195,1)</f>
        <v>1</v>
      </c>
      <c r="E195" s="24" t="str">
        <f t="shared" ref="E195:E258" si="7">LEFT(C195,3)</f>
        <v>111</v>
      </c>
      <c r="F195" s="24" t="s">
        <v>9</v>
      </c>
      <c r="G195" s="24"/>
      <c r="H195" s="24">
        <v>4300000</v>
      </c>
      <c r="I195" s="24" t="s">
        <v>42</v>
      </c>
      <c r="J195" s="24"/>
    </row>
    <row r="196" spans="1:10" ht="21.6">
      <c r="A196" s="23">
        <v>98</v>
      </c>
      <c r="B196" s="24" t="s">
        <v>131</v>
      </c>
      <c r="C196" s="24">
        <v>854</v>
      </c>
      <c r="D196" s="24" t="str">
        <f t="shared" si="6"/>
        <v>8</v>
      </c>
      <c r="E196" s="24" t="str">
        <f t="shared" si="7"/>
        <v>854</v>
      </c>
      <c r="F196" s="24" t="s">
        <v>99</v>
      </c>
      <c r="G196" s="24">
        <v>40000</v>
      </c>
      <c r="H196" s="24"/>
      <c r="I196" s="24" t="s">
        <v>99</v>
      </c>
      <c r="J196" s="24"/>
    </row>
    <row r="197" spans="1:10" ht="21.6">
      <c r="A197" s="23">
        <v>98</v>
      </c>
      <c r="B197" s="24" t="s">
        <v>131</v>
      </c>
      <c r="C197" s="24">
        <v>1110020001</v>
      </c>
      <c r="D197" s="24" t="str">
        <f t="shared" si="6"/>
        <v>1</v>
      </c>
      <c r="E197" s="24" t="str">
        <f t="shared" si="7"/>
        <v>111</v>
      </c>
      <c r="F197" s="24" t="s">
        <v>9</v>
      </c>
      <c r="G197" s="24"/>
      <c r="H197" s="24">
        <v>40000</v>
      </c>
      <c r="I197" s="24" t="s">
        <v>42</v>
      </c>
      <c r="J197" s="24"/>
    </row>
    <row r="198" spans="1:10" ht="21.6">
      <c r="A198" s="23">
        <v>99</v>
      </c>
      <c r="B198" s="24" t="s">
        <v>132</v>
      </c>
      <c r="C198" s="24">
        <v>832002</v>
      </c>
      <c r="D198" s="24" t="str">
        <f t="shared" si="6"/>
        <v>8</v>
      </c>
      <c r="E198" s="24" t="str">
        <f t="shared" si="7"/>
        <v>832</v>
      </c>
      <c r="F198" s="24" t="s">
        <v>52</v>
      </c>
      <c r="G198" s="24">
        <v>900000</v>
      </c>
      <c r="H198" s="24"/>
      <c r="I198" s="24" t="s">
        <v>53</v>
      </c>
      <c r="J198" s="24"/>
    </row>
    <row r="199" spans="1:10" ht="21.6">
      <c r="A199" s="23">
        <v>99</v>
      </c>
      <c r="B199" s="24" t="s">
        <v>132</v>
      </c>
      <c r="C199" s="24">
        <v>1110010001</v>
      </c>
      <c r="D199" s="24" t="str">
        <f t="shared" si="6"/>
        <v>1</v>
      </c>
      <c r="E199" s="24" t="str">
        <f t="shared" si="7"/>
        <v>111</v>
      </c>
      <c r="F199" s="24" t="s">
        <v>9</v>
      </c>
      <c r="G199" s="24"/>
      <c r="H199" s="24">
        <v>900000</v>
      </c>
      <c r="I199" s="24"/>
      <c r="J199" s="24"/>
    </row>
    <row r="200" spans="1:10" ht="21.6">
      <c r="A200" s="23">
        <v>100</v>
      </c>
      <c r="B200" s="24" t="s">
        <v>132</v>
      </c>
      <c r="C200" s="24">
        <v>857</v>
      </c>
      <c r="D200" s="24" t="str">
        <f t="shared" si="6"/>
        <v>8</v>
      </c>
      <c r="E200" s="24" t="str">
        <f t="shared" si="7"/>
        <v>857</v>
      </c>
      <c r="F200" s="24" t="s">
        <v>59</v>
      </c>
      <c r="G200" s="24">
        <v>420000</v>
      </c>
      <c r="H200" s="24"/>
      <c r="I200" s="24" t="s">
        <v>59</v>
      </c>
      <c r="J200" s="24"/>
    </row>
    <row r="201" spans="1:10" ht="21.6">
      <c r="A201" s="23">
        <v>100</v>
      </c>
      <c r="B201" s="24" t="s">
        <v>132</v>
      </c>
      <c r="C201" s="24">
        <v>1110020001</v>
      </c>
      <c r="D201" s="24" t="str">
        <f t="shared" si="6"/>
        <v>1</v>
      </c>
      <c r="E201" s="24" t="str">
        <f t="shared" si="7"/>
        <v>111</v>
      </c>
      <c r="F201" s="24" t="s">
        <v>9</v>
      </c>
      <c r="G201" s="24"/>
      <c r="H201" s="24">
        <v>420000</v>
      </c>
      <c r="I201" s="24" t="s">
        <v>42</v>
      </c>
      <c r="J201" s="24"/>
    </row>
    <row r="202" spans="1:10" ht="21.6">
      <c r="A202" s="23">
        <v>101</v>
      </c>
      <c r="B202" s="24" t="s">
        <v>132</v>
      </c>
      <c r="C202" s="24">
        <v>1110010001</v>
      </c>
      <c r="D202" s="24" t="str">
        <f t="shared" si="6"/>
        <v>1</v>
      </c>
      <c r="E202" s="24" t="str">
        <f t="shared" si="7"/>
        <v>111</v>
      </c>
      <c r="F202" s="24" t="s">
        <v>9</v>
      </c>
      <c r="G202" s="24">
        <v>12000000</v>
      </c>
      <c r="H202" s="24"/>
      <c r="I202" s="24"/>
      <c r="J202" s="24" t="s">
        <v>133</v>
      </c>
    </row>
    <row r="203" spans="1:10" ht="21.6">
      <c r="A203" s="23">
        <v>101</v>
      </c>
      <c r="B203" s="24" t="s">
        <v>132</v>
      </c>
      <c r="C203" s="24">
        <v>120002</v>
      </c>
      <c r="D203" s="24" t="str">
        <f t="shared" si="6"/>
        <v>1</v>
      </c>
      <c r="E203" s="24" t="str">
        <f t="shared" si="7"/>
        <v>120</v>
      </c>
      <c r="F203" s="24" t="s">
        <v>73</v>
      </c>
      <c r="G203" s="24"/>
      <c r="H203" s="24">
        <v>12000000</v>
      </c>
      <c r="I203" s="24" t="s">
        <v>115</v>
      </c>
      <c r="J203" s="24" t="s">
        <v>133</v>
      </c>
    </row>
    <row r="204" spans="1:10" ht="21.6">
      <c r="A204" s="23">
        <v>102</v>
      </c>
      <c r="B204" s="24" t="s">
        <v>134</v>
      </c>
      <c r="C204" s="24">
        <v>860</v>
      </c>
      <c r="D204" s="24" t="str">
        <f t="shared" si="6"/>
        <v>8</v>
      </c>
      <c r="E204" s="24" t="str">
        <f t="shared" si="7"/>
        <v>860</v>
      </c>
      <c r="F204" s="24" t="s">
        <v>89</v>
      </c>
      <c r="G204" s="24">
        <v>19000</v>
      </c>
      <c r="H204" s="24"/>
      <c r="I204" s="24" t="s">
        <v>89</v>
      </c>
      <c r="J204" s="24"/>
    </row>
    <row r="205" spans="1:10" ht="21.6">
      <c r="A205" s="23">
        <v>102</v>
      </c>
      <c r="B205" s="24" t="s">
        <v>134</v>
      </c>
      <c r="C205" s="24">
        <v>1110010001</v>
      </c>
      <c r="D205" s="24" t="str">
        <f t="shared" si="6"/>
        <v>1</v>
      </c>
      <c r="E205" s="24" t="str">
        <f t="shared" si="7"/>
        <v>111</v>
      </c>
      <c r="F205" s="24" t="s">
        <v>9</v>
      </c>
      <c r="G205" s="24"/>
      <c r="H205" s="24">
        <v>19000</v>
      </c>
      <c r="I205" s="24"/>
      <c r="J205" s="24"/>
    </row>
    <row r="206" spans="1:10" ht="21.6">
      <c r="A206" s="23">
        <v>103</v>
      </c>
      <c r="B206" s="24" t="s">
        <v>134</v>
      </c>
      <c r="C206" s="24">
        <v>211005</v>
      </c>
      <c r="D206" s="24" t="str">
        <f t="shared" si="6"/>
        <v>2</v>
      </c>
      <c r="E206" s="24" t="str">
        <f t="shared" si="7"/>
        <v>211</v>
      </c>
      <c r="F206" s="24" t="s">
        <v>16</v>
      </c>
      <c r="G206" s="24">
        <v>5000000</v>
      </c>
      <c r="H206" s="24"/>
      <c r="I206" s="24" t="s">
        <v>81</v>
      </c>
      <c r="J206" s="24" t="s">
        <v>82</v>
      </c>
    </row>
    <row r="207" spans="1:10" ht="21.6">
      <c r="A207" s="23">
        <v>103</v>
      </c>
      <c r="B207" s="24" t="s">
        <v>134</v>
      </c>
      <c r="C207" s="24">
        <v>1110020001</v>
      </c>
      <c r="D207" s="24" t="str">
        <f t="shared" si="6"/>
        <v>1</v>
      </c>
      <c r="E207" s="24" t="str">
        <f t="shared" si="7"/>
        <v>111</v>
      </c>
      <c r="F207" s="24" t="s">
        <v>9</v>
      </c>
      <c r="G207" s="24"/>
      <c r="H207" s="24">
        <v>5000000</v>
      </c>
      <c r="I207" s="24" t="s">
        <v>42</v>
      </c>
      <c r="J207" s="24" t="s">
        <v>82</v>
      </c>
    </row>
    <row r="208" spans="1:10" ht="21.6">
      <c r="A208" s="23">
        <v>104</v>
      </c>
      <c r="B208" s="24" t="s">
        <v>134</v>
      </c>
      <c r="C208" s="24">
        <v>1110020001</v>
      </c>
      <c r="D208" s="24" t="str">
        <f t="shared" si="6"/>
        <v>1</v>
      </c>
      <c r="E208" s="24" t="str">
        <f t="shared" si="7"/>
        <v>111</v>
      </c>
      <c r="F208" s="24" t="s">
        <v>9</v>
      </c>
      <c r="G208" s="24">
        <v>7000000</v>
      </c>
      <c r="H208" s="24"/>
      <c r="I208" s="24" t="s">
        <v>42</v>
      </c>
      <c r="J208" s="24" t="s">
        <v>76</v>
      </c>
    </row>
    <row r="209" spans="1:10" ht="21.6">
      <c r="A209" s="23">
        <v>104</v>
      </c>
      <c r="B209" s="24" t="s">
        <v>134</v>
      </c>
      <c r="C209" s="24">
        <v>611</v>
      </c>
      <c r="D209" s="24" t="str">
        <f t="shared" si="6"/>
        <v>6</v>
      </c>
      <c r="E209" s="24" t="str">
        <f t="shared" si="7"/>
        <v>611</v>
      </c>
      <c r="F209" s="24" t="s">
        <v>75</v>
      </c>
      <c r="G209" s="24"/>
      <c r="H209" s="24">
        <v>7000000</v>
      </c>
      <c r="I209" s="24" t="s">
        <v>75</v>
      </c>
      <c r="J209" s="24" t="s">
        <v>76</v>
      </c>
    </row>
    <row r="210" spans="1:10" ht="21.6">
      <c r="A210" s="23">
        <v>105</v>
      </c>
      <c r="B210" s="24" t="s">
        <v>135</v>
      </c>
      <c r="C210" s="24">
        <v>113</v>
      </c>
      <c r="D210" s="24" t="str">
        <f t="shared" si="6"/>
        <v>1</v>
      </c>
      <c r="E210" s="24" t="str">
        <f t="shared" si="7"/>
        <v>113</v>
      </c>
      <c r="F210" s="24" t="s">
        <v>31</v>
      </c>
      <c r="G210" s="24">
        <v>910000</v>
      </c>
      <c r="H210" s="24"/>
      <c r="I210" s="24" t="s">
        <v>31</v>
      </c>
      <c r="J210" s="24" t="s">
        <v>136</v>
      </c>
    </row>
    <row r="211" spans="1:10" ht="21.6">
      <c r="A211" s="23">
        <v>105</v>
      </c>
      <c r="B211" s="24" t="s">
        <v>135</v>
      </c>
      <c r="C211" s="24">
        <v>1110030001</v>
      </c>
      <c r="D211" s="24" t="str">
        <f t="shared" si="6"/>
        <v>1</v>
      </c>
      <c r="E211" s="24" t="str">
        <f t="shared" si="7"/>
        <v>111</v>
      </c>
      <c r="F211" s="24" t="s">
        <v>9</v>
      </c>
      <c r="G211" s="24"/>
      <c r="H211" s="24">
        <v>910000</v>
      </c>
      <c r="I211" s="24"/>
      <c r="J211" s="24"/>
    </row>
    <row r="212" spans="1:10" ht="21.6">
      <c r="A212" s="23">
        <v>106</v>
      </c>
      <c r="B212" s="24" t="s">
        <v>135</v>
      </c>
      <c r="C212" s="24">
        <v>858</v>
      </c>
      <c r="D212" s="24" t="str">
        <f t="shared" si="6"/>
        <v>8</v>
      </c>
      <c r="E212" s="24" t="str">
        <f t="shared" si="7"/>
        <v>858</v>
      </c>
      <c r="F212" s="24" t="s">
        <v>80</v>
      </c>
      <c r="G212" s="24">
        <v>50000</v>
      </c>
      <c r="H212" s="24"/>
      <c r="I212" s="24" t="s">
        <v>80</v>
      </c>
      <c r="J212" s="24" t="s">
        <v>93</v>
      </c>
    </row>
    <row r="213" spans="1:10" ht="21.6">
      <c r="A213" s="23">
        <v>106</v>
      </c>
      <c r="B213" s="24" t="s">
        <v>135</v>
      </c>
      <c r="C213" s="24">
        <v>1110030001</v>
      </c>
      <c r="D213" s="24" t="str">
        <f t="shared" si="6"/>
        <v>1</v>
      </c>
      <c r="E213" s="24" t="str">
        <f t="shared" si="7"/>
        <v>111</v>
      </c>
      <c r="F213" s="24" t="s">
        <v>9</v>
      </c>
      <c r="G213" s="24"/>
      <c r="H213" s="24">
        <v>50000</v>
      </c>
      <c r="I213" s="24"/>
      <c r="J213" s="24" t="s">
        <v>93</v>
      </c>
    </row>
    <row r="214" spans="1:10" ht="21.6">
      <c r="A214" s="23">
        <v>107</v>
      </c>
      <c r="B214" s="24" t="s">
        <v>135</v>
      </c>
      <c r="C214" s="24">
        <v>861</v>
      </c>
      <c r="D214" s="24" t="str">
        <f t="shared" si="6"/>
        <v>8</v>
      </c>
      <c r="E214" s="24" t="str">
        <f t="shared" si="7"/>
        <v>861</v>
      </c>
      <c r="F214" s="24" t="s">
        <v>109</v>
      </c>
      <c r="G214" s="24">
        <v>185000</v>
      </c>
      <c r="H214" s="24"/>
      <c r="I214" s="24" t="s">
        <v>109</v>
      </c>
      <c r="J214" s="24" t="s">
        <v>93</v>
      </c>
    </row>
    <row r="215" spans="1:10" ht="21.6">
      <c r="A215" s="23">
        <v>107</v>
      </c>
      <c r="B215" s="24" t="s">
        <v>135</v>
      </c>
      <c r="C215" s="24">
        <v>1110030001</v>
      </c>
      <c r="D215" s="24" t="str">
        <f t="shared" si="6"/>
        <v>1</v>
      </c>
      <c r="E215" s="24" t="str">
        <f t="shared" si="7"/>
        <v>111</v>
      </c>
      <c r="F215" s="24" t="s">
        <v>9</v>
      </c>
      <c r="G215" s="24"/>
      <c r="H215" s="24">
        <v>185000</v>
      </c>
      <c r="I215" s="24"/>
      <c r="J215" s="24" t="s">
        <v>93</v>
      </c>
    </row>
    <row r="216" spans="1:10" ht="21.6">
      <c r="A216" s="23">
        <v>108</v>
      </c>
      <c r="B216" s="24" t="s">
        <v>135</v>
      </c>
      <c r="C216" s="24">
        <v>1110010001</v>
      </c>
      <c r="D216" s="24" t="str">
        <f t="shared" si="6"/>
        <v>1</v>
      </c>
      <c r="E216" s="24" t="str">
        <f t="shared" si="7"/>
        <v>111</v>
      </c>
      <c r="F216" s="24" t="s">
        <v>9</v>
      </c>
      <c r="G216" s="24">
        <v>5500000</v>
      </c>
      <c r="H216" s="24"/>
      <c r="I216" s="24"/>
      <c r="J216" s="24" t="s">
        <v>133</v>
      </c>
    </row>
    <row r="217" spans="1:10" ht="21.6">
      <c r="A217" s="23">
        <v>108</v>
      </c>
      <c r="B217" s="24" t="s">
        <v>135</v>
      </c>
      <c r="C217" s="24">
        <v>120002</v>
      </c>
      <c r="D217" s="24" t="str">
        <f t="shared" si="6"/>
        <v>1</v>
      </c>
      <c r="E217" s="24" t="str">
        <f t="shared" si="7"/>
        <v>120</v>
      </c>
      <c r="F217" s="24" t="s">
        <v>73</v>
      </c>
      <c r="G217" s="24"/>
      <c r="H217" s="24">
        <v>5500000</v>
      </c>
      <c r="I217" s="24" t="s">
        <v>115</v>
      </c>
      <c r="J217" s="24" t="s">
        <v>133</v>
      </c>
    </row>
    <row r="218" spans="1:10" ht="21.6">
      <c r="A218" s="23">
        <v>109</v>
      </c>
      <c r="B218" s="24" t="s">
        <v>135</v>
      </c>
      <c r="C218" s="24">
        <v>320002</v>
      </c>
      <c r="D218" s="24" t="str">
        <f t="shared" si="6"/>
        <v>3</v>
      </c>
      <c r="E218" s="24" t="str">
        <f t="shared" si="7"/>
        <v>320</v>
      </c>
      <c r="F218" s="24" t="s">
        <v>19</v>
      </c>
      <c r="G218" s="24">
        <v>8000000</v>
      </c>
      <c r="H218" s="24"/>
      <c r="I218" s="24" t="s">
        <v>28</v>
      </c>
      <c r="J218" s="24" t="s">
        <v>137</v>
      </c>
    </row>
    <row r="219" spans="1:10" ht="21.6">
      <c r="A219" s="23">
        <v>109</v>
      </c>
      <c r="B219" s="24" t="s">
        <v>135</v>
      </c>
      <c r="C219" s="24">
        <v>1110010001</v>
      </c>
      <c r="D219" s="24" t="str">
        <f t="shared" si="6"/>
        <v>1</v>
      </c>
      <c r="E219" s="24" t="str">
        <f t="shared" si="7"/>
        <v>111</v>
      </c>
      <c r="F219" s="24" t="s">
        <v>9</v>
      </c>
      <c r="G219" s="24"/>
      <c r="H219" s="24">
        <v>8000000</v>
      </c>
      <c r="I219" s="24"/>
      <c r="J219" s="24"/>
    </row>
    <row r="220" spans="1:10" ht="21.6">
      <c r="A220" s="23">
        <v>110</v>
      </c>
      <c r="B220" s="24" t="s">
        <v>135</v>
      </c>
      <c r="C220" s="24">
        <v>211001</v>
      </c>
      <c r="D220" s="24" t="str">
        <f t="shared" si="6"/>
        <v>2</v>
      </c>
      <c r="E220" s="24" t="str">
        <f t="shared" si="7"/>
        <v>211</v>
      </c>
      <c r="F220" s="24" t="s">
        <v>16</v>
      </c>
      <c r="G220" s="24">
        <v>1500000</v>
      </c>
      <c r="H220" s="24"/>
      <c r="I220" s="24" t="s">
        <v>17</v>
      </c>
      <c r="J220" s="24" t="s">
        <v>138</v>
      </c>
    </row>
    <row r="221" spans="1:10" ht="21.6">
      <c r="A221" s="23">
        <v>110</v>
      </c>
      <c r="B221" s="24" t="s">
        <v>135</v>
      </c>
      <c r="C221" s="24">
        <v>1110010001</v>
      </c>
      <c r="D221" s="24" t="str">
        <f t="shared" si="6"/>
        <v>1</v>
      </c>
      <c r="E221" s="24" t="str">
        <f t="shared" si="7"/>
        <v>111</v>
      </c>
      <c r="F221" s="24" t="s">
        <v>9</v>
      </c>
      <c r="G221" s="24"/>
      <c r="H221" s="24">
        <v>1500000</v>
      </c>
      <c r="I221" s="24"/>
      <c r="J221" s="24" t="s">
        <v>138</v>
      </c>
    </row>
    <row r="222" spans="1:10" ht="21.6">
      <c r="A222" s="23">
        <v>111</v>
      </c>
      <c r="B222" s="24" t="s">
        <v>135</v>
      </c>
      <c r="C222" s="24">
        <v>120002</v>
      </c>
      <c r="D222" s="24" t="str">
        <f t="shared" si="6"/>
        <v>1</v>
      </c>
      <c r="E222" s="24" t="str">
        <f t="shared" si="7"/>
        <v>120</v>
      </c>
      <c r="F222" s="24" t="s">
        <v>73</v>
      </c>
      <c r="G222" s="24">
        <v>5500000</v>
      </c>
      <c r="H222" s="24"/>
      <c r="I222" s="24" t="s">
        <v>115</v>
      </c>
      <c r="J222" s="24" t="s">
        <v>139</v>
      </c>
    </row>
    <row r="223" spans="1:10" ht="21.6">
      <c r="A223" s="23">
        <v>111</v>
      </c>
      <c r="B223" s="24" t="s">
        <v>135</v>
      </c>
      <c r="C223" s="24">
        <v>1200010001</v>
      </c>
      <c r="D223" s="24" t="str">
        <f t="shared" si="6"/>
        <v>1</v>
      </c>
      <c r="E223" s="24" t="str">
        <f t="shared" si="7"/>
        <v>120</v>
      </c>
      <c r="F223" s="24" t="s">
        <v>73</v>
      </c>
      <c r="G223" s="24"/>
      <c r="H223" s="24">
        <v>5500000</v>
      </c>
      <c r="I223" s="24"/>
      <c r="J223" s="24" t="s">
        <v>139</v>
      </c>
    </row>
    <row r="224" spans="1:10" ht="21.6">
      <c r="A224" s="23">
        <v>112</v>
      </c>
      <c r="B224" s="24" t="s">
        <v>135</v>
      </c>
      <c r="C224" s="24">
        <v>1110010001</v>
      </c>
      <c r="D224" s="24" t="str">
        <f t="shared" si="6"/>
        <v>1</v>
      </c>
      <c r="E224" s="24" t="str">
        <f t="shared" si="7"/>
        <v>111</v>
      </c>
      <c r="F224" s="24" t="s">
        <v>9</v>
      </c>
      <c r="G224" s="24">
        <v>805000</v>
      </c>
      <c r="H224" s="24"/>
      <c r="I224" s="24"/>
      <c r="J224" s="24" t="s">
        <v>140</v>
      </c>
    </row>
    <row r="225" spans="1:10" ht="21.6">
      <c r="A225" s="23">
        <v>112</v>
      </c>
      <c r="B225" s="24" t="s">
        <v>135</v>
      </c>
      <c r="C225" s="24">
        <v>1110030001</v>
      </c>
      <c r="D225" s="24" t="str">
        <f t="shared" si="6"/>
        <v>1</v>
      </c>
      <c r="E225" s="24" t="str">
        <f t="shared" si="7"/>
        <v>111</v>
      </c>
      <c r="F225" s="24" t="s">
        <v>9</v>
      </c>
      <c r="G225" s="24"/>
      <c r="H225" s="24">
        <v>805000</v>
      </c>
      <c r="I225" s="24"/>
      <c r="J225" s="24" t="s">
        <v>140</v>
      </c>
    </row>
    <row r="226" spans="1:10" ht="21.6">
      <c r="A226" s="23">
        <v>113</v>
      </c>
      <c r="B226" s="24" t="s">
        <v>141</v>
      </c>
      <c r="C226" s="24">
        <v>125002</v>
      </c>
      <c r="D226" s="24" t="str">
        <f t="shared" si="6"/>
        <v>1</v>
      </c>
      <c r="E226" s="24" t="str">
        <f t="shared" si="7"/>
        <v>125</v>
      </c>
      <c r="F226" s="24" t="s">
        <v>68</v>
      </c>
      <c r="G226" s="24">
        <v>8500000</v>
      </c>
      <c r="H226" s="24"/>
      <c r="I226" s="24" t="s">
        <v>69</v>
      </c>
      <c r="J226" s="24" t="s">
        <v>71</v>
      </c>
    </row>
    <row r="227" spans="1:10" ht="21.6">
      <c r="A227" s="23">
        <v>113</v>
      </c>
      <c r="B227" s="24" t="s">
        <v>141</v>
      </c>
      <c r="C227" s="24">
        <v>320001</v>
      </c>
      <c r="D227" s="24" t="str">
        <f t="shared" si="6"/>
        <v>3</v>
      </c>
      <c r="E227" s="24" t="str">
        <f t="shared" si="7"/>
        <v>320</v>
      </c>
      <c r="F227" s="24" t="s">
        <v>19</v>
      </c>
      <c r="G227" s="24"/>
      <c r="H227" s="24">
        <v>8500000</v>
      </c>
      <c r="I227" s="24" t="s">
        <v>20</v>
      </c>
      <c r="J227" s="24" t="s">
        <v>71</v>
      </c>
    </row>
    <row r="228" spans="1:10" ht="21.6">
      <c r="A228" s="23">
        <v>114</v>
      </c>
      <c r="B228" s="24" t="s">
        <v>141</v>
      </c>
      <c r="C228" s="24">
        <v>125002</v>
      </c>
      <c r="D228" s="24" t="str">
        <f t="shared" si="6"/>
        <v>1</v>
      </c>
      <c r="E228" s="24" t="str">
        <f t="shared" si="7"/>
        <v>125</v>
      </c>
      <c r="F228" s="24" t="s">
        <v>68</v>
      </c>
      <c r="G228" s="24">
        <v>16000000</v>
      </c>
      <c r="H228" s="24"/>
      <c r="I228" s="24" t="s">
        <v>69</v>
      </c>
      <c r="J228" s="24" t="s">
        <v>142</v>
      </c>
    </row>
    <row r="229" spans="1:10" ht="21.6">
      <c r="A229" s="23">
        <v>114</v>
      </c>
      <c r="B229" s="24" t="s">
        <v>141</v>
      </c>
      <c r="C229" s="24">
        <v>1110010001</v>
      </c>
      <c r="D229" s="24" t="str">
        <f t="shared" si="6"/>
        <v>1</v>
      </c>
      <c r="E229" s="24" t="str">
        <f t="shared" si="7"/>
        <v>111</v>
      </c>
      <c r="F229" s="24" t="s">
        <v>9</v>
      </c>
      <c r="G229" s="24"/>
      <c r="H229" s="24">
        <v>16000000</v>
      </c>
      <c r="I229" s="24"/>
      <c r="J229" s="24" t="s">
        <v>86</v>
      </c>
    </row>
    <row r="230" spans="1:10" ht="21.6">
      <c r="A230" s="23">
        <v>115</v>
      </c>
      <c r="B230" s="24" t="s">
        <v>141</v>
      </c>
      <c r="C230" s="24">
        <v>125002</v>
      </c>
      <c r="D230" s="24" t="str">
        <f t="shared" si="6"/>
        <v>1</v>
      </c>
      <c r="E230" s="24" t="str">
        <f t="shared" si="7"/>
        <v>125</v>
      </c>
      <c r="F230" s="24" t="s">
        <v>68</v>
      </c>
      <c r="G230" s="24">
        <v>4200000</v>
      </c>
      <c r="H230" s="24"/>
      <c r="I230" s="24" t="s">
        <v>69</v>
      </c>
      <c r="J230" s="24"/>
    </row>
    <row r="231" spans="1:10" ht="21.6">
      <c r="A231" s="23">
        <v>115</v>
      </c>
      <c r="B231" s="24" t="s">
        <v>141</v>
      </c>
      <c r="C231" s="24">
        <v>1110020001</v>
      </c>
      <c r="D231" s="24" t="str">
        <f t="shared" si="6"/>
        <v>1</v>
      </c>
      <c r="E231" s="24" t="str">
        <f t="shared" si="7"/>
        <v>111</v>
      </c>
      <c r="F231" s="24" t="s">
        <v>9</v>
      </c>
      <c r="G231" s="24"/>
      <c r="H231" s="24">
        <v>4200000</v>
      </c>
      <c r="I231" s="24" t="s">
        <v>42</v>
      </c>
      <c r="J231" s="24"/>
    </row>
    <row r="232" spans="1:10" ht="21.6">
      <c r="A232" s="23">
        <v>116</v>
      </c>
      <c r="B232" s="24" t="s">
        <v>143</v>
      </c>
      <c r="C232" s="24">
        <v>854</v>
      </c>
      <c r="D232" s="24" t="str">
        <f t="shared" si="6"/>
        <v>8</v>
      </c>
      <c r="E232" s="24" t="str">
        <f t="shared" si="7"/>
        <v>854</v>
      </c>
      <c r="F232" s="24" t="s">
        <v>99</v>
      </c>
      <c r="G232" s="24">
        <v>160000</v>
      </c>
      <c r="H232" s="24"/>
      <c r="I232" s="24" t="s">
        <v>99</v>
      </c>
      <c r="J232" s="24"/>
    </row>
    <row r="233" spans="1:10" ht="21.6">
      <c r="A233" s="23">
        <v>116</v>
      </c>
      <c r="B233" s="24" t="s">
        <v>143</v>
      </c>
      <c r="C233" s="24">
        <v>1110020001</v>
      </c>
      <c r="D233" s="24" t="str">
        <f t="shared" si="6"/>
        <v>1</v>
      </c>
      <c r="E233" s="24" t="str">
        <f t="shared" si="7"/>
        <v>111</v>
      </c>
      <c r="F233" s="24" t="s">
        <v>9</v>
      </c>
      <c r="G233" s="24"/>
      <c r="H233" s="24">
        <v>160000</v>
      </c>
      <c r="I233" s="24" t="s">
        <v>42</v>
      </c>
      <c r="J233" s="24"/>
    </row>
    <row r="234" spans="1:10" ht="21.6">
      <c r="A234" s="23">
        <v>117</v>
      </c>
      <c r="B234" s="24" t="s">
        <v>143</v>
      </c>
      <c r="C234" s="24">
        <v>856</v>
      </c>
      <c r="D234" s="24" t="str">
        <f t="shared" si="6"/>
        <v>8</v>
      </c>
      <c r="E234" s="24" t="str">
        <f t="shared" si="7"/>
        <v>856</v>
      </c>
      <c r="F234" s="24" t="s">
        <v>26</v>
      </c>
      <c r="G234" s="24">
        <v>340000</v>
      </c>
      <c r="H234" s="24"/>
      <c r="I234" s="24" t="s">
        <v>26</v>
      </c>
      <c r="J234" s="24"/>
    </row>
    <row r="235" spans="1:10" ht="21.6">
      <c r="A235" s="23">
        <v>117</v>
      </c>
      <c r="B235" s="24" t="s">
        <v>143</v>
      </c>
      <c r="C235" s="24">
        <v>1110020001</v>
      </c>
      <c r="D235" s="24" t="str">
        <f t="shared" si="6"/>
        <v>1</v>
      </c>
      <c r="E235" s="24" t="str">
        <f t="shared" si="7"/>
        <v>111</v>
      </c>
      <c r="F235" s="24" t="s">
        <v>9</v>
      </c>
      <c r="G235" s="24"/>
      <c r="H235" s="24">
        <v>340000</v>
      </c>
      <c r="I235" s="24" t="s">
        <v>42</v>
      </c>
      <c r="J235" s="24"/>
    </row>
    <row r="236" spans="1:10" ht="21.6">
      <c r="A236" s="23">
        <v>118</v>
      </c>
      <c r="B236" s="24" t="s">
        <v>144</v>
      </c>
      <c r="C236" s="24">
        <v>1110010001</v>
      </c>
      <c r="D236" s="24" t="str">
        <f t="shared" si="6"/>
        <v>1</v>
      </c>
      <c r="E236" s="24" t="str">
        <f t="shared" si="7"/>
        <v>111</v>
      </c>
      <c r="F236" s="24" t="s">
        <v>9</v>
      </c>
      <c r="G236" s="24">
        <v>16800000</v>
      </c>
      <c r="H236" s="24"/>
      <c r="I236" s="24"/>
      <c r="J236" s="24"/>
    </row>
    <row r="237" spans="1:10" ht="21.6">
      <c r="A237" s="23">
        <v>118</v>
      </c>
      <c r="B237" s="24" t="s">
        <v>144</v>
      </c>
      <c r="C237" s="24">
        <v>611</v>
      </c>
      <c r="D237" s="24" t="str">
        <f t="shared" si="6"/>
        <v>6</v>
      </c>
      <c r="E237" s="24" t="str">
        <f t="shared" si="7"/>
        <v>611</v>
      </c>
      <c r="F237" s="24" t="s">
        <v>75</v>
      </c>
      <c r="G237" s="24"/>
      <c r="H237" s="24">
        <v>16800000</v>
      </c>
      <c r="I237" s="24" t="s">
        <v>75</v>
      </c>
      <c r="J237" s="24"/>
    </row>
    <row r="238" spans="1:10" ht="21.6">
      <c r="A238" s="23">
        <v>119</v>
      </c>
      <c r="B238" s="24" t="s">
        <v>144</v>
      </c>
      <c r="C238" s="24">
        <v>859</v>
      </c>
      <c r="D238" s="24" t="str">
        <f t="shared" si="6"/>
        <v>8</v>
      </c>
      <c r="E238" s="24" t="str">
        <f t="shared" si="7"/>
        <v>859</v>
      </c>
      <c r="F238" s="24" t="s">
        <v>83</v>
      </c>
      <c r="G238" s="24">
        <v>500000</v>
      </c>
      <c r="H238" s="24"/>
      <c r="I238" s="24" t="s">
        <v>83</v>
      </c>
      <c r="J238" s="24"/>
    </row>
    <row r="239" spans="1:10" ht="21.6">
      <c r="A239" s="23">
        <v>119</v>
      </c>
      <c r="B239" s="24" t="s">
        <v>144</v>
      </c>
      <c r="C239" s="24">
        <v>123001</v>
      </c>
      <c r="D239" s="24" t="str">
        <f t="shared" si="6"/>
        <v>1</v>
      </c>
      <c r="E239" s="24" t="str">
        <f t="shared" si="7"/>
        <v>123</v>
      </c>
      <c r="F239" s="24" t="s">
        <v>12</v>
      </c>
      <c r="G239" s="24"/>
      <c r="H239" s="24">
        <v>500000</v>
      </c>
      <c r="I239" s="24" t="s">
        <v>13</v>
      </c>
      <c r="J239" s="24"/>
    </row>
    <row r="240" spans="1:10" ht="21.6">
      <c r="A240" s="23">
        <v>120</v>
      </c>
      <c r="B240" s="24" t="s">
        <v>144</v>
      </c>
      <c r="C240" s="24">
        <v>1110010001</v>
      </c>
      <c r="D240" s="24" t="str">
        <f t="shared" si="6"/>
        <v>1</v>
      </c>
      <c r="E240" s="24" t="str">
        <f t="shared" si="7"/>
        <v>111</v>
      </c>
      <c r="F240" s="24" t="s">
        <v>9</v>
      </c>
      <c r="G240" s="24">
        <v>6800000</v>
      </c>
      <c r="H240" s="24"/>
      <c r="I240" s="24"/>
      <c r="J240" s="24"/>
    </row>
    <row r="241" spans="1:10" ht="21.6">
      <c r="A241" s="23">
        <v>120</v>
      </c>
      <c r="B241" s="24" t="s">
        <v>144</v>
      </c>
      <c r="C241" s="24">
        <v>120002</v>
      </c>
      <c r="D241" s="24" t="str">
        <f t="shared" si="6"/>
        <v>1</v>
      </c>
      <c r="E241" s="24" t="str">
        <f t="shared" si="7"/>
        <v>120</v>
      </c>
      <c r="F241" s="24" t="s">
        <v>73</v>
      </c>
      <c r="G241" s="24"/>
      <c r="H241" s="24">
        <v>6800000</v>
      </c>
      <c r="I241" s="24" t="s">
        <v>115</v>
      </c>
      <c r="J241" s="24"/>
    </row>
    <row r="242" spans="1:10" ht="21.6">
      <c r="A242" s="23">
        <v>121</v>
      </c>
      <c r="B242" s="24" t="s">
        <v>145</v>
      </c>
      <c r="C242" s="24">
        <v>320001</v>
      </c>
      <c r="D242" s="24" t="str">
        <f t="shared" si="6"/>
        <v>3</v>
      </c>
      <c r="E242" s="24" t="str">
        <f t="shared" si="7"/>
        <v>320</v>
      </c>
      <c r="F242" s="24" t="s">
        <v>19</v>
      </c>
      <c r="G242" s="24">
        <v>19000000</v>
      </c>
      <c r="H242" s="24"/>
      <c r="I242" s="24" t="s">
        <v>20</v>
      </c>
      <c r="J242" s="24"/>
    </row>
    <row r="243" spans="1:10" ht="21.6">
      <c r="A243" s="23">
        <v>121</v>
      </c>
      <c r="B243" s="24" t="s">
        <v>145</v>
      </c>
      <c r="C243" s="24">
        <v>1110010001</v>
      </c>
      <c r="D243" s="24" t="str">
        <f t="shared" si="6"/>
        <v>1</v>
      </c>
      <c r="E243" s="24" t="str">
        <f t="shared" si="7"/>
        <v>111</v>
      </c>
      <c r="F243" s="24" t="s">
        <v>9</v>
      </c>
      <c r="G243" s="24"/>
      <c r="H243" s="24">
        <v>19000000</v>
      </c>
      <c r="I243" s="24"/>
      <c r="J243" s="24"/>
    </row>
    <row r="244" spans="1:10" ht="21.6">
      <c r="A244" s="23">
        <v>122</v>
      </c>
      <c r="B244" s="24" t="s">
        <v>145</v>
      </c>
      <c r="C244" s="24">
        <v>331001</v>
      </c>
      <c r="D244" s="24" t="str">
        <f t="shared" si="6"/>
        <v>3</v>
      </c>
      <c r="E244" s="24" t="str">
        <f t="shared" si="7"/>
        <v>331</v>
      </c>
      <c r="F244" s="24" t="s">
        <v>64</v>
      </c>
      <c r="G244" s="24">
        <v>4400000</v>
      </c>
      <c r="H244" s="24"/>
      <c r="I244" s="24" t="s">
        <v>65</v>
      </c>
      <c r="J244" s="24" t="s">
        <v>146</v>
      </c>
    </row>
    <row r="245" spans="1:10" ht="21.6">
      <c r="A245" s="23">
        <v>122</v>
      </c>
      <c r="B245" s="24" t="s">
        <v>145</v>
      </c>
      <c r="C245" s="24">
        <v>618</v>
      </c>
      <c r="D245" s="24" t="str">
        <f t="shared" si="6"/>
        <v>6</v>
      </c>
      <c r="E245" s="24" t="str">
        <f t="shared" si="7"/>
        <v>618</v>
      </c>
      <c r="F245" s="24" t="s">
        <v>50</v>
      </c>
      <c r="G245" s="24"/>
      <c r="H245" s="24">
        <v>4400000</v>
      </c>
      <c r="I245" s="24" t="s">
        <v>50</v>
      </c>
      <c r="J245" s="24" t="s">
        <v>146</v>
      </c>
    </row>
    <row r="246" spans="1:10" ht="21.6">
      <c r="A246" s="23">
        <v>123</v>
      </c>
      <c r="B246" s="24" t="s">
        <v>145</v>
      </c>
      <c r="C246" s="24">
        <v>125002</v>
      </c>
      <c r="D246" s="24" t="str">
        <f t="shared" si="6"/>
        <v>1</v>
      </c>
      <c r="E246" s="24" t="str">
        <f t="shared" si="7"/>
        <v>125</v>
      </c>
      <c r="F246" s="24" t="s">
        <v>68</v>
      </c>
      <c r="G246" s="24">
        <v>15000000</v>
      </c>
      <c r="H246" s="24"/>
      <c r="I246" s="24" t="s">
        <v>69</v>
      </c>
      <c r="J246" s="24"/>
    </row>
    <row r="247" spans="1:10" ht="21.6">
      <c r="A247" s="23">
        <v>123</v>
      </c>
      <c r="B247" s="24" t="s">
        <v>145</v>
      </c>
      <c r="C247" s="24">
        <v>320002</v>
      </c>
      <c r="D247" s="24" t="str">
        <f t="shared" si="6"/>
        <v>3</v>
      </c>
      <c r="E247" s="24" t="str">
        <f t="shared" si="7"/>
        <v>320</v>
      </c>
      <c r="F247" s="24" t="s">
        <v>19</v>
      </c>
      <c r="G247" s="24"/>
      <c r="H247" s="24">
        <v>15000000</v>
      </c>
      <c r="I247" s="24" t="s">
        <v>28</v>
      </c>
      <c r="J247" s="24"/>
    </row>
    <row r="248" spans="1:10" ht="21.6">
      <c r="A248" s="23">
        <v>124</v>
      </c>
      <c r="B248" s="24" t="s">
        <v>147</v>
      </c>
      <c r="C248" s="24">
        <v>854</v>
      </c>
      <c r="D248" s="24" t="str">
        <f t="shared" si="6"/>
        <v>8</v>
      </c>
      <c r="E248" s="24" t="str">
        <f t="shared" si="7"/>
        <v>854</v>
      </c>
      <c r="F248" s="24" t="s">
        <v>99</v>
      </c>
      <c r="G248" s="24">
        <v>100000</v>
      </c>
      <c r="H248" s="24"/>
      <c r="I248" s="24" t="s">
        <v>99</v>
      </c>
      <c r="J248" s="24"/>
    </row>
    <row r="249" spans="1:10" ht="21.6">
      <c r="A249" s="23">
        <v>124</v>
      </c>
      <c r="B249" s="24" t="s">
        <v>147</v>
      </c>
      <c r="C249" s="24">
        <v>1110020001</v>
      </c>
      <c r="D249" s="24" t="str">
        <f t="shared" si="6"/>
        <v>1</v>
      </c>
      <c r="E249" s="24" t="str">
        <f t="shared" si="7"/>
        <v>111</v>
      </c>
      <c r="F249" s="24" t="s">
        <v>9</v>
      </c>
      <c r="G249" s="24"/>
      <c r="H249" s="24">
        <v>100000</v>
      </c>
      <c r="I249" s="24" t="s">
        <v>42</v>
      </c>
      <c r="J249" s="24"/>
    </row>
    <row r="250" spans="1:10" ht="21.6">
      <c r="A250" s="23">
        <v>125</v>
      </c>
      <c r="B250" s="24" t="s">
        <v>147</v>
      </c>
      <c r="C250" s="24">
        <v>1110010001</v>
      </c>
      <c r="D250" s="24" t="str">
        <f t="shared" si="6"/>
        <v>1</v>
      </c>
      <c r="E250" s="24" t="str">
        <f t="shared" si="7"/>
        <v>111</v>
      </c>
      <c r="F250" s="24" t="s">
        <v>9</v>
      </c>
      <c r="G250" s="24">
        <v>24000000</v>
      </c>
      <c r="H250" s="24"/>
      <c r="I250" s="24"/>
      <c r="J250" s="24"/>
    </row>
    <row r="251" spans="1:10" ht="21.6">
      <c r="A251" s="23">
        <v>125</v>
      </c>
      <c r="B251" s="24" t="s">
        <v>147</v>
      </c>
      <c r="C251" s="24">
        <v>611</v>
      </c>
      <c r="D251" s="24" t="str">
        <f t="shared" si="6"/>
        <v>6</v>
      </c>
      <c r="E251" s="24" t="str">
        <f t="shared" si="7"/>
        <v>611</v>
      </c>
      <c r="F251" s="24" t="s">
        <v>75</v>
      </c>
      <c r="G251" s="24"/>
      <c r="H251" s="24">
        <v>24000000</v>
      </c>
      <c r="I251" s="24" t="s">
        <v>75</v>
      </c>
      <c r="J251" s="24"/>
    </row>
    <row r="252" spans="1:10" ht="21.6">
      <c r="A252" s="23">
        <v>126</v>
      </c>
      <c r="B252" s="24" t="s">
        <v>148</v>
      </c>
      <c r="C252" s="24">
        <v>211006</v>
      </c>
      <c r="D252" s="24" t="str">
        <f t="shared" si="6"/>
        <v>2</v>
      </c>
      <c r="E252" s="24" t="str">
        <f t="shared" si="7"/>
        <v>211</v>
      </c>
      <c r="F252" s="24" t="s">
        <v>16</v>
      </c>
      <c r="G252" s="24">
        <v>46000000</v>
      </c>
      <c r="H252" s="24"/>
      <c r="I252" s="24" t="s">
        <v>149</v>
      </c>
      <c r="J252" s="24"/>
    </row>
    <row r="253" spans="1:10" ht="21.6">
      <c r="A253" s="23">
        <v>126</v>
      </c>
      <c r="B253" s="24" t="s">
        <v>148</v>
      </c>
      <c r="C253" s="24">
        <v>1110010001</v>
      </c>
      <c r="D253" s="24" t="str">
        <f t="shared" si="6"/>
        <v>1</v>
      </c>
      <c r="E253" s="24" t="str">
        <f t="shared" si="7"/>
        <v>111</v>
      </c>
      <c r="F253" s="24" t="s">
        <v>9</v>
      </c>
      <c r="G253" s="24"/>
      <c r="H253" s="24">
        <v>46000000</v>
      </c>
      <c r="I253" s="24"/>
      <c r="J253" s="24" t="s">
        <v>150</v>
      </c>
    </row>
    <row r="254" spans="1:10" ht="21.6">
      <c r="A254" s="23">
        <v>127</v>
      </c>
      <c r="B254" s="24" t="s">
        <v>151</v>
      </c>
      <c r="C254" s="24">
        <v>1110010001</v>
      </c>
      <c r="D254" s="24" t="str">
        <f t="shared" si="6"/>
        <v>1</v>
      </c>
      <c r="E254" s="24" t="str">
        <f t="shared" si="7"/>
        <v>111</v>
      </c>
      <c r="F254" s="24" t="s">
        <v>9</v>
      </c>
      <c r="G254" s="24">
        <v>9000000</v>
      </c>
      <c r="H254" s="24"/>
      <c r="I254" s="24"/>
      <c r="J254" s="24" t="s">
        <v>133</v>
      </c>
    </row>
    <row r="255" spans="1:10" ht="21.6">
      <c r="A255" s="23">
        <v>127</v>
      </c>
      <c r="B255" s="24" t="s">
        <v>151</v>
      </c>
      <c r="C255" s="24">
        <v>120002</v>
      </c>
      <c r="D255" s="24" t="str">
        <f t="shared" si="6"/>
        <v>1</v>
      </c>
      <c r="E255" s="24" t="str">
        <f t="shared" si="7"/>
        <v>120</v>
      </c>
      <c r="F255" s="24" t="s">
        <v>73</v>
      </c>
      <c r="G255" s="24"/>
      <c r="H255" s="24">
        <v>9000000</v>
      </c>
      <c r="I255" s="24" t="s">
        <v>115</v>
      </c>
      <c r="J255" s="24"/>
    </row>
    <row r="256" spans="1:10" ht="21.6">
      <c r="A256" s="23">
        <v>128</v>
      </c>
      <c r="B256" s="24" t="s">
        <v>151</v>
      </c>
      <c r="C256" s="24">
        <v>1110010001</v>
      </c>
      <c r="D256" s="24" t="str">
        <f t="shared" si="6"/>
        <v>1</v>
      </c>
      <c r="E256" s="24" t="str">
        <f t="shared" si="7"/>
        <v>111</v>
      </c>
      <c r="F256" s="24" t="s">
        <v>9</v>
      </c>
      <c r="G256" s="24">
        <v>11000000</v>
      </c>
      <c r="H256" s="24"/>
      <c r="I256" s="24"/>
      <c r="J256" s="24"/>
    </row>
    <row r="257" spans="1:10" ht="21.6">
      <c r="A257" s="23">
        <v>128</v>
      </c>
      <c r="B257" s="24" t="s">
        <v>151</v>
      </c>
      <c r="C257" s="24">
        <v>611</v>
      </c>
      <c r="D257" s="24" t="str">
        <f t="shared" si="6"/>
        <v>6</v>
      </c>
      <c r="E257" s="24" t="str">
        <f t="shared" si="7"/>
        <v>611</v>
      </c>
      <c r="F257" s="24" t="s">
        <v>75</v>
      </c>
      <c r="G257" s="24"/>
      <c r="H257" s="24">
        <v>11000000</v>
      </c>
      <c r="I257" s="24" t="s">
        <v>75</v>
      </c>
      <c r="J257" s="24"/>
    </row>
    <row r="258" spans="1:10" ht="21.6">
      <c r="A258" s="23">
        <v>129</v>
      </c>
      <c r="B258" s="24" t="s">
        <v>151</v>
      </c>
      <c r="C258" s="24">
        <v>1110010001</v>
      </c>
      <c r="D258" s="24" t="str">
        <f t="shared" si="6"/>
        <v>1</v>
      </c>
      <c r="E258" s="24" t="str">
        <f t="shared" si="7"/>
        <v>111</v>
      </c>
      <c r="F258" s="24" t="s">
        <v>9</v>
      </c>
      <c r="G258" s="24">
        <v>2500000</v>
      </c>
      <c r="H258" s="24"/>
      <c r="I258" s="24"/>
      <c r="J258" s="24"/>
    </row>
    <row r="259" spans="1:10" ht="21.6">
      <c r="A259" s="23">
        <v>129</v>
      </c>
      <c r="B259" s="24" t="s">
        <v>151</v>
      </c>
      <c r="C259" s="24">
        <v>618</v>
      </c>
      <c r="D259" s="24" t="str">
        <f t="shared" ref="D259:D281" si="8">LEFT(C259,1)</f>
        <v>6</v>
      </c>
      <c r="E259" s="24" t="str">
        <f t="shared" ref="E259:E281" si="9">LEFT(C259,3)</f>
        <v>618</v>
      </c>
      <c r="F259" s="24" t="s">
        <v>50</v>
      </c>
      <c r="G259" s="24"/>
      <c r="H259" s="24">
        <v>2500000</v>
      </c>
      <c r="I259" s="24" t="s">
        <v>50</v>
      </c>
      <c r="J259" s="24"/>
    </row>
    <row r="260" spans="1:10" ht="21.6">
      <c r="A260" s="23">
        <v>130</v>
      </c>
      <c r="B260" s="24" t="s">
        <v>151</v>
      </c>
      <c r="C260" s="24">
        <v>1200010001</v>
      </c>
      <c r="D260" s="24" t="str">
        <f t="shared" si="8"/>
        <v>1</v>
      </c>
      <c r="E260" s="24" t="str">
        <f t="shared" si="9"/>
        <v>120</v>
      </c>
      <c r="F260" s="24" t="s">
        <v>73</v>
      </c>
      <c r="G260" s="24">
        <v>5550000</v>
      </c>
      <c r="H260" s="24"/>
      <c r="I260" s="24"/>
      <c r="J260" s="24"/>
    </row>
    <row r="261" spans="1:10" ht="21.6">
      <c r="A261" s="23">
        <v>130</v>
      </c>
      <c r="B261" s="24" t="s">
        <v>151</v>
      </c>
      <c r="C261" s="24">
        <v>611</v>
      </c>
      <c r="D261" s="24" t="str">
        <f t="shared" si="8"/>
        <v>6</v>
      </c>
      <c r="E261" s="24" t="str">
        <f t="shared" si="9"/>
        <v>611</v>
      </c>
      <c r="F261" s="24" t="s">
        <v>75</v>
      </c>
      <c r="G261" s="24"/>
      <c r="H261" s="24">
        <v>5550000</v>
      </c>
      <c r="I261" s="24" t="s">
        <v>75</v>
      </c>
      <c r="J261" s="24"/>
    </row>
    <row r="262" spans="1:10" ht="21.6">
      <c r="A262" s="23">
        <v>131</v>
      </c>
      <c r="B262" s="24" t="s">
        <v>152</v>
      </c>
      <c r="C262" s="24">
        <v>1110010001</v>
      </c>
      <c r="D262" s="24" t="str">
        <f t="shared" si="8"/>
        <v>1</v>
      </c>
      <c r="E262" s="24" t="str">
        <f t="shared" si="9"/>
        <v>111</v>
      </c>
      <c r="F262" s="24" t="s">
        <v>9</v>
      </c>
      <c r="G262" s="24">
        <v>50000000</v>
      </c>
      <c r="H262" s="24"/>
      <c r="I262" s="24"/>
      <c r="J262" s="24"/>
    </row>
    <row r="263" spans="1:10" ht="21.6">
      <c r="A263" s="23">
        <v>131</v>
      </c>
      <c r="B263" s="24" t="s">
        <v>152</v>
      </c>
      <c r="C263" s="24">
        <v>211004</v>
      </c>
      <c r="D263" s="24" t="str">
        <f t="shared" si="8"/>
        <v>2</v>
      </c>
      <c r="E263" s="24" t="str">
        <f t="shared" si="9"/>
        <v>211</v>
      </c>
      <c r="F263" s="24" t="s">
        <v>16</v>
      </c>
      <c r="G263" s="24"/>
      <c r="H263" s="24">
        <v>50000000</v>
      </c>
      <c r="I263" s="24" t="s">
        <v>62</v>
      </c>
      <c r="J263" s="24" t="s">
        <v>153</v>
      </c>
    </row>
    <row r="264" spans="1:10" ht="21.6">
      <c r="A264" s="23">
        <v>132</v>
      </c>
      <c r="B264" s="24" t="s">
        <v>154</v>
      </c>
      <c r="C264" s="24">
        <v>125002</v>
      </c>
      <c r="D264" s="24" t="str">
        <f t="shared" si="8"/>
        <v>1</v>
      </c>
      <c r="E264" s="24" t="str">
        <f t="shared" si="9"/>
        <v>125</v>
      </c>
      <c r="F264" s="24" t="s">
        <v>68</v>
      </c>
      <c r="G264" s="24">
        <v>35000000</v>
      </c>
      <c r="H264" s="24"/>
      <c r="I264" s="24" t="s">
        <v>69</v>
      </c>
      <c r="J264" s="24"/>
    </row>
    <row r="265" spans="1:10" ht="21.6">
      <c r="A265" s="23">
        <v>132</v>
      </c>
      <c r="B265" s="24" t="s">
        <v>154</v>
      </c>
      <c r="C265" s="24">
        <v>1110010001</v>
      </c>
      <c r="D265" s="24" t="str">
        <f t="shared" si="8"/>
        <v>1</v>
      </c>
      <c r="E265" s="24" t="str">
        <f t="shared" si="9"/>
        <v>111</v>
      </c>
      <c r="F265" s="24" t="s">
        <v>9</v>
      </c>
      <c r="G265" s="24"/>
      <c r="H265" s="24">
        <v>35000000</v>
      </c>
      <c r="I265" s="24"/>
      <c r="J265" s="24"/>
    </row>
    <row r="266" spans="1:10" ht="21.6">
      <c r="A266" s="23">
        <v>133</v>
      </c>
      <c r="B266" s="24" t="s">
        <v>154</v>
      </c>
      <c r="C266" s="24">
        <v>854</v>
      </c>
      <c r="D266" s="24" t="str">
        <f t="shared" si="8"/>
        <v>8</v>
      </c>
      <c r="E266" s="24" t="str">
        <f t="shared" si="9"/>
        <v>854</v>
      </c>
      <c r="F266" s="24" t="s">
        <v>99</v>
      </c>
      <c r="G266" s="24">
        <v>355000</v>
      </c>
      <c r="H266" s="24"/>
      <c r="I266" s="24" t="s">
        <v>99</v>
      </c>
      <c r="J266" s="24"/>
    </row>
    <row r="267" spans="1:10" ht="21.6">
      <c r="A267" s="23">
        <v>133</v>
      </c>
      <c r="B267" s="24" t="s">
        <v>154</v>
      </c>
      <c r="C267" s="24">
        <v>1110020001</v>
      </c>
      <c r="D267" s="24" t="str">
        <f t="shared" si="8"/>
        <v>1</v>
      </c>
      <c r="E267" s="24" t="str">
        <f t="shared" si="9"/>
        <v>111</v>
      </c>
      <c r="F267" s="24" t="s">
        <v>9</v>
      </c>
      <c r="G267" s="24"/>
      <c r="H267" s="24">
        <v>355000</v>
      </c>
      <c r="I267" s="24" t="s">
        <v>42</v>
      </c>
      <c r="J267" s="24"/>
    </row>
    <row r="268" spans="1:10" ht="21.6">
      <c r="A268" s="23">
        <v>134</v>
      </c>
      <c r="B268" s="24" t="s">
        <v>154</v>
      </c>
      <c r="C268" s="24">
        <v>320004</v>
      </c>
      <c r="D268" s="24" t="str">
        <f t="shared" si="8"/>
        <v>3</v>
      </c>
      <c r="E268" s="24" t="str">
        <f t="shared" si="9"/>
        <v>320</v>
      </c>
      <c r="F268" s="24" t="s">
        <v>19</v>
      </c>
      <c r="G268" s="24">
        <v>550000</v>
      </c>
      <c r="H268" s="24"/>
      <c r="I268" s="24" t="s">
        <v>124</v>
      </c>
      <c r="J268" s="24"/>
    </row>
    <row r="269" spans="1:10" ht="21.6">
      <c r="A269" s="23">
        <v>134</v>
      </c>
      <c r="B269" s="24" t="s">
        <v>154</v>
      </c>
      <c r="C269" s="24">
        <v>1110020001</v>
      </c>
      <c r="D269" s="24" t="str">
        <f t="shared" si="8"/>
        <v>1</v>
      </c>
      <c r="E269" s="24" t="str">
        <f t="shared" si="9"/>
        <v>111</v>
      </c>
      <c r="F269" s="24" t="s">
        <v>9</v>
      </c>
      <c r="G269" s="24"/>
      <c r="H269" s="24">
        <v>550000</v>
      </c>
      <c r="I269" s="24" t="s">
        <v>42</v>
      </c>
      <c r="J269" s="24"/>
    </row>
    <row r="270" spans="1:10" ht="21.6">
      <c r="A270" s="23">
        <v>135</v>
      </c>
      <c r="B270" s="24" t="s">
        <v>154</v>
      </c>
      <c r="C270" s="24">
        <v>1110010001</v>
      </c>
      <c r="D270" s="24" t="str">
        <f t="shared" si="8"/>
        <v>1</v>
      </c>
      <c r="E270" s="24" t="str">
        <f t="shared" si="9"/>
        <v>111</v>
      </c>
      <c r="F270" s="24" t="s">
        <v>9</v>
      </c>
      <c r="G270" s="24">
        <v>38600000</v>
      </c>
      <c r="H270" s="24"/>
      <c r="I270" s="24"/>
      <c r="J270" s="24"/>
    </row>
    <row r="271" spans="1:10" ht="21.6">
      <c r="A271" s="23">
        <v>135</v>
      </c>
      <c r="B271" s="24" t="s">
        <v>154</v>
      </c>
      <c r="C271" s="24">
        <v>611</v>
      </c>
      <c r="D271" s="24" t="str">
        <f t="shared" si="8"/>
        <v>6</v>
      </c>
      <c r="E271" s="24" t="str">
        <f t="shared" si="9"/>
        <v>611</v>
      </c>
      <c r="F271" s="24" t="s">
        <v>75</v>
      </c>
      <c r="G271" s="24"/>
      <c r="H271" s="24">
        <v>38600000</v>
      </c>
      <c r="I271" s="24" t="s">
        <v>75</v>
      </c>
      <c r="J271" s="24"/>
    </row>
    <row r="272" spans="1:10" ht="21.6">
      <c r="A272" s="23">
        <v>136</v>
      </c>
      <c r="B272" s="24" t="s">
        <v>155</v>
      </c>
      <c r="C272" s="24">
        <v>320002</v>
      </c>
      <c r="D272" s="24" t="str">
        <f t="shared" si="8"/>
        <v>3</v>
      </c>
      <c r="E272" s="24" t="str">
        <f t="shared" si="9"/>
        <v>320</v>
      </c>
      <c r="F272" s="24" t="s">
        <v>19</v>
      </c>
      <c r="G272" s="24">
        <v>11000000</v>
      </c>
      <c r="H272" s="24"/>
      <c r="I272" s="24" t="s">
        <v>28</v>
      </c>
      <c r="J272" s="24"/>
    </row>
    <row r="273" spans="1:10" ht="21.6">
      <c r="A273" s="23">
        <v>136</v>
      </c>
      <c r="B273" s="24" t="s">
        <v>155</v>
      </c>
      <c r="C273" s="24">
        <v>1110010001</v>
      </c>
      <c r="D273" s="24" t="str">
        <f t="shared" si="8"/>
        <v>1</v>
      </c>
      <c r="E273" s="24" t="str">
        <f t="shared" si="9"/>
        <v>111</v>
      </c>
      <c r="F273" s="24" t="s">
        <v>9</v>
      </c>
      <c r="G273" s="24"/>
      <c r="H273" s="24">
        <v>11000000</v>
      </c>
      <c r="I273" s="24"/>
      <c r="J273" s="24" t="s">
        <v>39</v>
      </c>
    </row>
    <row r="274" spans="1:10" ht="21.6">
      <c r="A274" s="23">
        <v>137</v>
      </c>
      <c r="B274" s="24" t="s">
        <v>155</v>
      </c>
      <c r="C274" s="24">
        <v>862001</v>
      </c>
      <c r="D274" s="24" t="str">
        <f t="shared" si="8"/>
        <v>8</v>
      </c>
      <c r="E274" s="24" t="str">
        <f t="shared" si="9"/>
        <v>862</v>
      </c>
      <c r="F274" s="24" t="s">
        <v>156</v>
      </c>
      <c r="G274" s="24">
        <v>3250</v>
      </c>
      <c r="H274" s="24"/>
      <c r="I274" s="24" t="s">
        <v>157</v>
      </c>
      <c r="J274" s="24"/>
    </row>
    <row r="275" spans="1:10" ht="21.6">
      <c r="A275" s="23">
        <v>137</v>
      </c>
      <c r="B275" s="24" t="s">
        <v>155</v>
      </c>
      <c r="C275" s="24">
        <v>221001</v>
      </c>
      <c r="D275" s="24" t="str">
        <f t="shared" si="8"/>
        <v>2</v>
      </c>
      <c r="E275" s="24" t="str">
        <f t="shared" si="9"/>
        <v>221</v>
      </c>
      <c r="F275" s="24" t="s">
        <v>158</v>
      </c>
      <c r="G275" s="24"/>
      <c r="H275" s="24">
        <v>3250</v>
      </c>
      <c r="I275" s="24" t="s">
        <v>159</v>
      </c>
      <c r="J275" s="24"/>
    </row>
    <row r="276" spans="1:10" ht="21.6">
      <c r="A276" s="23">
        <v>138</v>
      </c>
      <c r="B276" s="24" t="s">
        <v>155</v>
      </c>
      <c r="C276" s="24">
        <v>862002</v>
      </c>
      <c r="D276" s="24" t="str">
        <f t="shared" si="8"/>
        <v>8</v>
      </c>
      <c r="E276" s="24" t="str">
        <f t="shared" si="9"/>
        <v>862</v>
      </c>
      <c r="F276" s="24" t="s">
        <v>156</v>
      </c>
      <c r="G276" s="24">
        <v>300000</v>
      </c>
      <c r="H276" s="24"/>
      <c r="I276" s="24" t="s">
        <v>160</v>
      </c>
      <c r="J276" s="24"/>
    </row>
    <row r="277" spans="1:10" ht="21.6">
      <c r="A277" s="23">
        <v>138</v>
      </c>
      <c r="B277" s="24" t="s">
        <v>155</v>
      </c>
      <c r="C277" s="24">
        <v>221004</v>
      </c>
      <c r="D277" s="24" t="str">
        <f t="shared" si="8"/>
        <v>2</v>
      </c>
      <c r="E277" s="24" t="str">
        <f t="shared" si="9"/>
        <v>221</v>
      </c>
      <c r="F277" s="24" t="s">
        <v>158</v>
      </c>
      <c r="G277" s="24"/>
      <c r="H277" s="24">
        <v>300000</v>
      </c>
      <c r="I277" s="24" t="s">
        <v>161</v>
      </c>
      <c r="J277" s="24"/>
    </row>
    <row r="278" spans="1:10" ht="21.6">
      <c r="A278" s="23">
        <v>139</v>
      </c>
      <c r="B278" s="24" t="s">
        <v>162</v>
      </c>
      <c r="C278" s="24">
        <v>862003</v>
      </c>
      <c r="D278" s="24" t="str">
        <f t="shared" si="8"/>
        <v>8</v>
      </c>
      <c r="E278" s="24" t="str">
        <f t="shared" si="9"/>
        <v>862</v>
      </c>
      <c r="F278" s="24" t="s">
        <v>156</v>
      </c>
      <c r="G278" s="24">
        <v>32000</v>
      </c>
      <c r="H278" s="24"/>
      <c r="I278" s="24" t="s">
        <v>163</v>
      </c>
      <c r="J278" s="24"/>
    </row>
    <row r="279" spans="1:10" ht="21.6">
      <c r="A279" s="23">
        <v>139</v>
      </c>
      <c r="B279" s="24" t="s">
        <v>162</v>
      </c>
      <c r="C279" s="24">
        <v>221002</v>
      </c>
      <c r="D279" s="24" t="str">
        <f t="shared" si="8"/>
        <v>2</v>
      </c>
      <c r="E279" s="24" t="str">
        <f t="shared" si="9"/>
        <v>221</v>
      </c>
      <c r="F279" s="24" t="s">
        <v>158</v>
      </c>
      <c r="G279" s="24"/>
      <c r="H279" s="24">
        <v>32000</v>
      </c>
      <c r="I279" s="24" t="s">
        <v>164</v>
      </c>
      <c r="J279" s="24"/>
    </row>
    <row r="280" spans="1:10" ht="21.6">
      <c r="A280" s="23">
        <v>140</v>
      </c>
      <c r="B280" s="24" t="s">
        <v>162</v>
      </c>
      <c r="C280" s="24">
        <v>862004</v>
      </c>
      <c r="D280" s="24" t="str">
        <f t="shared" si="8"/>
        <v>8</v>
      </c>
      <c r="E280" s="24" t="str">
        <f t="shared" si="9"/>
        <v>862</v>
      </c>
      <c r="F280" s="24" t="s">
        <v>156</v>
      </c>
      <c r="G280" s="24">
        <v>86500</v>
      </c>
      <c r="H280" s="24"/>
      <c r="I280" s="24" t="s">
        <v>165</v>
      </c>
      <c r="J280" s="24"/>
    </row>
    <row r="281" spans="1:10" ht="21.6">
      <c r="A281" s="23">
        <v>140</v>
      </c>
      <c r="B281" s="24" t="s">
        <v>162</v>
      </c>
      <c r="C281" s="24">
        <v>221003</v>
      </c>
      <c r="D281" s="24" t="str">
        <f t="shared" si="8"/>
        <v>2</v>
      </c>
      <c r="E281" s="24" t="str">
        <f t="shared" si="9"/>
        <v>221</v>
      </c>
      <c r="F281" s="24" t="s">
        <v>158</v>
      </c>
      <c r="G281" s="24"/>
      <c r="H281" s="24">
        <v>86500</v>
      </c>
      <c r="I281" s="24" t="s">
        <v>166</v>
      </c>
      <c r="J281" s="24"/>
    </row>
  </sheetData>
  <mergeCells count="1">
    <mergeCell ref="K2:L2"/>
  </mergeCells>
  <pageMargins left="0.75" right="0.75" top="1" bottom="1" header="0.5" footer="0.5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D97E-CAC6-4A1E-990A-59D7839EF217}">
  <dimension ref="A1:B27"/>
  <sheetViews>
    <sheetView rightToLeft="1" workbookViewId="0">
      <selection activeCell="B2" sqref="B2"/>
    </sheetView>
  </sheetViews>
  <sheetFormatPr defaultRowHeight="18.600000000000001"/>
  <cols>
    <col min="1" max="1" width="27" style="10" customWidth="1"/>
    <col min="2" max="2" width="27" style="8" customWidth="1"/>
    <col min="3" max="16384" width="8.88671875" style="6"/>
  </cols>
  <sheetData>
    <row r="1" spans="1:2">
      <c r="A1" s="5" t="s">
        <v>167</v>
      </c>
      <c r="B1" s="5" t="s">
        <v>3</v>
      </c>
    </row>
    <row r="2" spans="1:2">
      <c r="A2" s="9" t="s">
        <v>169</v>
      </c>
      <c r="B2" s="7" t="s">
        <v>9</v>
      </c>
    </row>
    <row r="3" spans="1:2">
      <c r="A3" s="9" t="s">
        <v>175</v>
      </c>
      <c r="B3" s="7" t="s">
        <v>31</v>
      </c>
    </row>
    <row r="4" spans="1:2">
      <c r="A4" s="9" t="s">
        <v>184</v>
      </c>
      <c r="B4" s="7" t="s">
        <v>73</v>
      </c>
    </row>
    <row r="5" spans="1:2">
      <c r="A5" s="9" t="s">
        <v>171</v>
      </c>
      <c r="B5" s="7" t="s">
        <v>12</v>
      </c>
    </row>
    <row r="6" spans="1:2">
      <c r="A6" s="9" t="s">
        <v>183</v>
      </c>
      <c r="B6" s="7" t="s">
        <v>68</v>
      </c>
    </row>
    <row r="7" spans="1:2">
      <c r="A7" s="9" t="s">
        <v>172</v>
      </c>
      <c r="B7" s="7" t="s">
        <v>16</v>
      </c>
    </row>
    <row r="8" spans="1:2">
      <c r="A8" s="9" t="s">
        <v>194</v>
      </c>
      <c r="B8" s="7" t="s">
        <v>158</v>
      </c>
    </row>
    <row r="9" spans="1:2">
      <c r="A9" s="9" t="s">
        <v>173</v>
      </c>
      <c r="B9" s="7" t="s">
        <v>19</v>
      </c>
    </row>
    <row r="10" spans="1:2">
      <c r="A10" s="9" t="s">
        <v>182</v>
      </c>
      <c r="B10" s="7" t="s">
        <v>64</v>
      </c>
    </row>
    <row r="11" spans="1:2">
      <c r="A11" s="9" t="s">
        <v>177</v>
      </c>
      <c r="B11" s="7" t="s">
        <v>48</v>
      </c>
    </row>
    <row r="12" spans="1:2">
      <c r="A12" s="9" t="s">
        <v>170</v>
      </c>
      <c r="B12" s="7" t="s">
        <v>11</v>
      </c>
    </row>
    <row r="13" spans="1:2">
      <c r="A13" s="9" t="s">
        <v>180</v>
      </c>
      <c r="B13" s="7" t="s">
        <v>56</v>
      </c>
    </row>
    <row r="14" spans="1:2">
      <c r="A14" s="9" t="s">
        <v>185</v>
      </c>
      <c r="B14" s="7" t="s">
        <v>75</v>
      </c>
    </row>
    <row r="15" spans="1:2">
      <c r="A15" s="9" t="s">
        <v>189</v>
      </c>
      <c r="B15" s="7" t="s">
        <v>95</v>
      </c>
    </row>
    <row r="16" spans="1:2">
      <c r="A16" s="9" t="s">
        <v>178</v>
      </c>
      <c r="B16" s="7" t="s">
        <v>50</v>
      </c>
    </row>
    <row r="17" spans="1:2">
      <c r="A17" s="9" t="s">
        <v>192</v>
      </c>
      <c r="B17" s="7" t="s">
        <v>120</v>
      </c>
    </row>
    <row r="18" spans="1:2">
      <c r="A18" s="9" t="s">
        <v>179</v>
      </c>
      <c r="B18" s="7" t="s">
        <v>52</v>
      </c>
    </row>
    <row r="19" spans="1:2">
      <c r="A19" s="9" t="s">
        <v>190</v>
      </c>
      <c r="B19" s="7" t="s">
        <v>99</v>
      </c>
    </row>
    <row r="20" spans="1:2">
      <c r="A20" s="9" t="s">
        <v>176</v>
      </c>
      <c r="B20" s="7" t="s">
        <v>34</v>
      </c>
    </row>
    <row r="21" spans="1:2">
      <c r="A21" s="9" t="s">
        <v>174</v>
      </c>
      <c r="B21" s="7" t="s">
        <v>26</v>
      </c>
    </row>
    <row r="22" spans="1:2">
      <c r="A22" s="9" t="s">
        <v>181</v>
      </c>
      <c r="B22" s="7" t="s">
        <v>59</v>
      </c>
    </row>
    <row r="23" spans="1:2">
      <c r="A23" s="9" t="s">
        <v>186</v>
      </c>
      <c r="B23" s="7" t="s">
        <v>80</v>
      </c>
    </row>
    <row r="24" spans="1:2">
      <c r="A24" s="9" t="s">
        <v>187</v>
      </c>
      <c r="B24" s="7" t="s">
        <v>83</v>
      </c>
    </row>
    <row r="25" spans="1:2">
      <c r="A25" s="9" t="s">
        <v>188</v>
      </c>
      <c r="B25" s="7" t="s">
        <v>89</v>
      </c>
    </row>
    <row r="26" spans="1:2">
      <c r="A26" s="9" t="s">
        <v>191</v>
      </c>
      <c r="B26" s="7" t="s">
        <v>109</v>
      </c>
    </row>
    <row r="27" spans="1:2">
      <c r="A27" s="9" t="s">
        <v>193</v>
      </c>
      <c r="B27" s="7" t="s">
        <v>156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L9"/>
  <sheetViews>
    <sheetView showGridLines="0" rightToLeft="1" workbookViewId="0">
      <selection activeCell="H12" sqref="H12"/>
    </sheetView>
  </sheetViews>
  <sheetFormatPr defaultColWidth="9" defaultRowHeight="18.600000000000001"/>
  <cols>
    <col min="1" max="5" width="9" style="8"/>
    <col min="6" max="10" width="12.77734375" style="20" customWidth="1"/>
    <col min="11" max="16384" width="9" style="8"/>
  </cols>
  <sheetData>
    <row r="2" spans="6:12" ht="27.6" customHeight="1">
      <c r="F2" s="19"/>
      <c r="G2" s="19"/>
      <c r="I2" s="19"/>
      <c r="J2" s="19"/>
    </row>
    <row r="3" spans="6:12" ht="27.75" customHeight="1">
      <c r="F3" s="38" t="s">
        <v>174</v>
      </c>
      <c r="G3" s="39"/>
      <c r="H3" s="35"/>
      <c r="I3" s="38" t="str">
        <f>VLOOKUP(F3,coding,2,0)</f>
        <v>هزينه هاي متفرقه</v>
      </c>
      <c r="J3" s="39"/>
    </row>
    <row r="4" spans="6:12" ht="27.75" customHeight="1">
      <c r="F4" s="28">
        <f>SUMIF(ck,F3,bd)</f>
        <v>3120000</v>
      </c>
      <c r="G4" s="29"/>
      <c r="H4" s="36"/>
      <c r="I4" s="30">
        <f>SUMIF(ck,F3,bs)</f>
        <v>0</v>
      </c>
      <c r="J4" s="31"/>
      <c r="L4" s="47"/>
    </row>
    <row r="5" spans="6:12" ht="27.75" customHeight="1">
      <c r="F5" s="33"/>
      <c r="G5" s="34"/>
      <c r="H5" s="36"/>
      <c r="I5" s="32"/>
      <c r="J5" s="33"/>
    </row>
    <row r="6" spans="6:12" ht="27.75" customHeight="1">
      <c r="F6" s="33"/>
      <c r="G6" s="34"/>
      <c r="H6" s="36"/>
      <c r="I6" s="32"/>
      <c r="J6" s="33"/>
    </row>
    <row r="7" spans="6:12" ht="27.75" customHeight="1">
      <c r="F7" s="33"/>
      <c r="G7" s="34"/>
      <c r="H7" s="36"/>
      <c r="I7" s="32"/>
      <c r="J7" s="33"/>
    </row>
    <row r="8" spans="6:12" ht="27.75" customHeight="1">
      <c r="F8" s="32"/>
      <c r="G8" s="34"/>
      <c r="H8" s="36"/>
      <c r="I8" s="32"/>
      <c r="J8" s="34"/>
    </row>
    <row r="9" spans="6:12" ht="27.75" customHeight="1">
      <c r="F9" s="40">
        <f>IF(F4&gt;I4,F4-I4,0)</f>
        <v>3120000</v>
      </c>
      <c r="G9" s="41"/>
      <c r="H9" s="37"/>
      <c r="I9" s="42">
        <f>IF(I4&gt;F4,I4-F4,0)</f>
        <v>0</v>
      </c>
      <c r="J9" s="40"/>
    </row>
  </sheetData>
  <mergeCells count="15">
    <mergeCell ref="F4:G4"/>
    <mergeCell ref="I4:J4"/>
    <mergeCell ref="I5:J5"/>
    <mergeCell ref="I6:J6"/>
    <mergeCell ref="I7:J7"/>
    <mergeCell ref="F5:G5"/>
    <mergeCell ref="F6:G6"/>
    <mergeCell ref="F7:G7"/>
    <mergeCell ref="H3:H9"/>
    <mergeCell ref="I8:J8"/>
    <mergeCell ref="F8:G8"/>
    <mergeCell ref="I3:J3"/>
    <mergeCell ref="F3:G3"/>
    <mergeCell ref="F9:G9"/>
    <mergeCell ref="I9:J9"/>
  </mergeCells>
  <dataValidations count="1">
    <dataValidation type="list" allowBlank="1" showInputMessage="1" showErrorMessage="1" sqref="F3:G3" xr:uid="{00000000-0002-0000-0100-000000000000}">
      <formula1>list</formula1>
    </dataValidation>
  </dataValidations>
  <pageMargins left="0.7" right="0.7" top="0.75" bottom="0.75" header="0.3" footer="0.3"/>
  <pageSetup paperSize="9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L22"/>
  <sheetViews>
    <sheetView showGridLines="0" rightToLeft="1" zoomScale="70" zoomScaleNormal="70" workbookViewId="0"/>
  </sheetViews>
  <sheetFormatPr defaultRowHeight="18.600000000000001"/>
  <cols>
    <col min="1" max="2" width="8.88671875" style="6"/>
    <col min="3" max="3" width="12.77734375" style="6" hidden="1" customWidth="1"/>
    <col min="4" max="4" width="10.88671875" style="6" hidden="1" customWidth="1"/>
    <col min="5" max="7" width="8.88671875" style="6"/>
    <col min="8" max="8" width="15.6640625" style="11" bestFit="1" customWidth="1"/>
    <col min="9" max="9" width="17.77734375" style="11" bestFit="1" customWidth="1"/>
    <col min="10" max="10" width="9" style="11"/>
    <col min="11" max="11" width="21" style="11" bestFit="1" customWidth="1"/>
    <col min="12" max="12" width="17.77734375" style="11" bestFit="1" customWidth="1"/>
    <col min="13" max="16384" width="8.88671875" style="6"/>
  </cols>
  <sheetData>
    <row r="2" spans="3:12" ht="30.75" customHeight="1"/>
    <row r="3" spans="3:12" ht="25.2">
      <c r="H3" s="12"/>
      <c r="I3" s="13"/>
      <c r="J3" s="14"/>
      <c r="K3" s="13"/>
      <c r="L3" s="15"/>
    </row>
    <row r="4" spans="3:12" ht="25.2">
      <c r="H4" s="16"/>
      <c r="I4" s="16"/>
      <c r="J4" s="17"/>
      <c r="K4" s="16"/>
      <c r="L4" s="16"/>
    </row>
    <row r="5" spans="3:12" ht="25.2">
      <c r="H5" s="12" t="s">
        <v>195</v>
      </c>
      <c r="I5" s="15">
        <f>SUMIF(ct,1,bd)-SUMIF(ct,1,bs)</f>
        <v>423654000</v>
      </c>
      <c r="J5" s="17"/>
      <c r="K5" s="12" t="s">
        <v>197</v>
      </c>
      <c r="L5" s="15">
        <f>SUMIF(ct,3,bs)-SUMIF(ct,3,bd)</f>
        <v>19800000</v>
      </c>
    </row>
    <row r="6" spans="3:12" ht="25.2">
      <c r="H6" s="16"/>
      <c r="I6" s="16"/>
      <c r="J6" s="17"/>
      <c r="K6" s="16"/>
      <c r="L6" s="16"/>
    </row>
    <row r="7" spans="3:12" ht="9.75" customHeight="1">
      <c r="H7" s="16"/>
      <c r="I7" s="16"/>
      <c r="J7" s="17"/>
      <c r="K7" s="16"/>
      <c r="L7" s="16"/>
    </row>
    <row r="8" spans="3:12" ht="9.75" customHeight="1">
      <c r="H8" s="16"/>
      <c r="I8" s="16"/>
      <c r="J8" s="17"/>
      <c r="K8" s="16"/>
      <c r="L8" s="16"/>
    </row>
    <row r="9" spans="3:12" ht="9.75" customHeight="1">
      <c r="C9" s="6" t="s">
        <v>200</v>
      </c>
      <c r="D9" s="6">
        <f>SUMIF(ct,6,bs)-SUMIF(ct,6,bd)</f>
        <v>328200000</v>
      </c>
      <c r="H9" s="16"/>
      <c r="I9" s="16"/>
      <c r="J9" s="17"/>
      <c r="K9" s="16"/>
      <c r="L9" s="16"/>
    </row>
    <row r="10" spans="3:12" ht="9.75" customHeight="1">
      <c r="C10" s="6" t="s">
        <v>201</v>
      </c>
      <c r="D10" s="6">
        <f>SUMIF(ct,7,bd)-SUMIF(ct,7,bs)</f>
        <v>0</v>
      </c>
      <c r="H10" s="16"/>
      <c r="I10" s="16"/>
      <c r="J10" s="17"/>
      <c r="K10" s="16"/>
      <c r="L10" s="16"/>
    </row>
    <row r="11" spans="3:12" ht="25.2">
      <c r="C11" s="6" t="s">
        <v>202</v>
      </c>
      <c r="D11" s="6">
        <f>D9-D10</f>
        <v>328200000</v>
      </c>
      <c r="H11" s="12" t="s">
        <v>196</v>
      </c>
      <c r="I11" s="15">
        <f>SUMIF(ct,2,bd)-SUMIF(ct,2,bs)</f>
        <v>182478250</v>
      </c>
      <c r="J11" s="17"/>
      <c r="K11" s="12" t="s">
        <v>198</v>
      </c>
      <c r="L11" s="15">
        <f>SUMIF(ct,4,bs)-SUMIF(ct,4,bd)</f>
        <v>11500000</v>
      </c>
    </row>
    <row r="12" spans="3:12" ht="25.2">
      <c r="C12" s="6" t="s">
        <v>203</v>
      </c>
      <c r="D12" s="6">
        <f>SUMIF(ct,8,bd)-SUMIF(ct,8,bs)</f>
        <v>17057750</v>
      </c>
      <c r="H12" s="16"/>
      <c r="I12" s="16"/>
      <c r="J12" s="17"/>
      <c r="K12" s="16"/>
      <c r="L12" s="16"/>
    </row>
    <row r="13" spans="3:12" ht="3.75" customHeight="1">
      <c r="C13" s="6" t="s">
        <v>204</v>
      </c>
      <c r="D13" s="6">
        <f>D11-D12</f>
        <v>311142250</v>
      </c>
      <c r="H13" s="16"/>
      <c r="I13" s="16"/>
      <c r="J13" s="17"/>
      <c r="K13" s="16"/>
      <c r="L13" s="16"/>
    </row>
    <row r="14" spans="3:12" ht="25.2">
      <c r="C14" s="6" t="s">
        <v>205</v>
      </c>
      <c r="D14" s="6">
        <f>SUMIF(ct,5,bs)-SUMIF(ct,5,bd)</f>
        <v>263690000</v>
      </c>
      <c r="H14" s="16"/>
      <c r="I14" s="16"/>
      <c r="J14" s="17"/>
      <c r="K14" s="12" t="s">
        <v>199</v>
      </c>
      <c r="L14" s="15">
        <f>D15</f>
        <v>574832250</v>
      </c>
    </row>
    <row r="15" spans="3:12" ht="5.25" customHeight="1">
      <c r="C15" s="6" t="s">
        <v>206</v>
      </c>
      <c r="D15" s="6">
        <f>D14+D13</f>
        <v>574832250</v>
      </c>
      <c r="H15" s="16"/>
      <c r="I15" s="16"/>
      <c r="J15" s="17"/>
      <c r="K15" s="16"/>
      <c r="L15" s="16"/>
    </row>
    <row r="16" spans="3:12" ht="5.25" customHeight="1">
      <c r="H16" s="16"/>
      <c r="I16" s="16"/>
      <c r="J16" s="17"/>
      <c r="K16" s="16"/>
      <c r="L16" s="16"/>
    </row>
    <row r="17" spans="8:12" ht="5.25" customHeight="1">
      <c r="H17" s="16"/>
      <c r="I17" s="16"/>
      <c r="J17" s="17"/>
      <c r="K17" s="16"/>
      <c r="L17" s="16"/>
    </row>
    <row r="18" spans="8:12" ht="25.2">
      <c r="H18" s="12"/>
      <c r="I18" s="13"/>
      <c r="J18" s="14"/>
      <c r="K18" s="13"/>
      <c r="L18" s="15"/>
    </row>
    <row r="19" spans="8:12" ht="18.75" customHeight="1">
      <c r="H19" s="40" t="s">
        <v>209</v>
      </c>
      <c r="I19" s="41">
        <f>SUM(I5+I11)</f>
        <v>606132250</v>
      </c>
      <c r="J19" s="17"/>
      <c r="K19" s="42" t="s">
        <v>207</v>
      </c>
      <c r="L19" s="40">
        <f>SUM(L5+L11+L14)</f>
        <v>606132250</v>
      </c>
    </row>
    <row r="20" spans="8:12" ht="25.2">
      <c r="H20" s="44"/>
      <c r="I20" s="43"/>
      <c r="J20" s="18"/>
      <c r="K20" s="45"/>
      <c r="L20" s="44"/>
    </row>
    <row r="21" spans="8:12" ht="25.2">
      <c r="H21" s="16"/>
      <c r="I21" s="44" t="str">
        <f>IF(I19=L19,"ترازنامه صحیح میباشد","ترازنامه اشتباه است")</f>
        <v>ترازنامه صحیح میباشد</v>
      </c>
      <c r="J21" s="44"/>
      <c r="K21" s="44"/>
      <c r="L21" s="16"/>
    </row>
    <row r="22" spans="8:12" ht="25.2">
      <c r="H22" s="16"/>
      <c r="I22" s="44"/>
      <c r="J22" s="44"/>
      <c r="K22" s="44"/>
      <c r="L22" s="16"/>
    </row>
  </sheetData>
  <mergeCells count="5">
    <mergeCell ref="I19:I20"/>
    <mergeCell ref="L19:L20"/>
    <mergeCell ref="H19:H20"/>
    <mergeCell ref="K19:K20"/>
    <mergeCell ref="I21:K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2:E10"/>
  <sheetViews>
    <sheetView showGridLines="0" rightToLeft="1" zoomScale="120" zoomScaleNormal="120" workbookViewId="0">
      <selection activeCell="E11" sqref="E11"/>
    </sheetView>
  </sheetViews>
  <sheetFormatPr defaultRowHeight="16.8"/>
  <cols>
    <col min="1" max="3" width="8.88671875" style="6"/>
    <col min="4" max="4" width="16.33203125" style="6" bestFit="1" customWidth="1"/>
    <col min="5" max="5" width="16.109375" style="6" bestFit="1" customWidth="1"/>
    <col min="6" max="16384" width="8.88671875" style="6"/>
  </cols>
  <sheetData>
    <row r="2" spans="4:5" ht="30" customHeight="1"/>
    <row r="3" spans="4:5" ht="21.6">
      <c r="D3" s="46"/>
      <c r="E3" s="46"/>
    </row>
    <row r="4" spans="4:5" ht="21.6">
      <c r="D4" s="25" t="s">
        <v>200</v>
      </c>
      <c r="E4" s="25">
        <f>SUMIF(ct,6,bs)-SUMIF(ct,6,bd)</f>
        <v>328200000</v>
      </c>
    </row>
    <row r="5" spans="4:5" ht="21.6">
      <c r="D5" s="25" t="s">
        <v>201</v>
      </c>
      <c r="E5" s="25">
        <f>SUMIF(ct,7,bd)-SUMIF(ct,7,bs)</f>
        <v>0</v>
      </c>
    </row>
    <row r="6" spans="4:5" ht="21.6">
      <c r="D6" s="25" t="s">
        <v>202</v>
      </c>
      <c r="E6" s="25">
        <f>E4-E5</f>
        <v>328200000</v>
      </c>
    </row>
    <row r="7" spans="4:5" ht="21.6">
      <c r="D7" s="25" t="s">
        <v>203</v>
      </c>
      <c r="E7" s="25">
        <f>SUMIF(ct,8,bd)-SUMIF(ct,8,bs)</f>
        <v>17057750</v>
      </c>
    </row>
    <row r="8" spans="4:5" ht="21.6">
      <c r="D8" s="25" t="s">
        <v>204</v>
      </c>
      <c r="E8" s="25">
        <f>E6-E7</f>
        <v>311142250</v>
      </c>
    </row>
    <row r="9" spans="4:5" ht="21.6">
      <c r="D9" s="25" t="s">
        <v>205</v>
      </c>
      <c r="E9" s="25">
        <f>SUMIF(ct,5,bs)-SUMIF(ct,5,bd)</f>
        <v>263690000</v>
      </c>
    </row>
    <row r="10" spans="4:5" ht="21.6">
      <c r="D10" s="25" t="s">
        <v>208</v>
      </c>
      <c r="E10" s="25">
        <f>E9+E8</f>
        <v>574832250</v>
      </c>
    </row>
  </sheetData>
  <mergeCells count="1">
    <mergeCell ref="D3:E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Sheet1</vt:lpstr>
      <vt:lpstr>دفتر روزنامه</vt:lpstr>
      <vt:lpstr>سرفصل حساب</vt:lpstr>
      <vt:lpstr>دفتر کل</vt:lpstr>
      <vt:lpstr>ترازنامه</vt:lpstr>
      <vt:lpstr>صورت سود زیان</vt:lpstr>
      <vt:lpstr>Sheet4</vt:lpstr>
      <vt:lpstr>bd</vt:lpstr>
      <vt:lpstr>bs</vt:lpstr>
      <vt:lpstr>ck</vt:lpstr>
      <vt:lpstr>coding</vt:lpstr>
      <vt:lpstr>ct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camp2</dc:creator>
  <cp:lastModifiedBy>The Secretary</cp:lastModifiedBy>
  <dcterms:created xsi:type="dcterms:W3CDTF">2014-05-20T19:21:06Z</dcterms:created>
  <dcterms:modified xsi:type="dcterms:W3CDTF">2020-12-05T08:29:32Z</dcterms:modified>
</cp:coreProperties>
</file>